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OKC\Users\_Третьякова М.С\хоз.способ\2023\Вилга 3045\"/>
    </mc:Choice>
  </mc:AlternateContent>
  <xr:revisionPtr revIDLastSave="0" documentId="13_ncr:1_{F0B81708-B9B6-4077-826F-D70EEE940BA2}" xr6:coauthVersionLast="36" xr6:coauthVersionMax="36" xr10:uidLastSave="{00000000-0000-0000-0000-000000000000}"/>
  <bookViews>
    <workbookView xWindow="0" yWindow="0" windowWidth="17055" windowHeight="10020" activeTab="1" xr2:uid="{00000000-000D-0000-FFFF-FFFF00000000}"/>
  </bookViews>
  <sheets>
    <sheet name="ССР баз" sheetId="6" r:id="rId1"/>
    <sheet name="ССР тек" sheetId="7" r:id="rId2"/>
    <sheet name="02-01-01" sheetId="1" r:id="rId3"/>
    <sheet name="02-01-02" sheetId="2" r:id="rId4"/>
    <sheet name="02-01-03" sheetId="3" r:id="rId5"/>
    <sheet name="02-01-04" sheetId="4" r:id="rId6"/>
    <sheet name="02-01-05" sheetId="5" r:id="rId7"/>
    <sheet name="проезд" sheetId="8" r:id="rId8"/>
  </sheets>
  <definedNames>
    <definedName name="_xlnm.Print_Titles" localSheetId="2">'02-01-01'!$38:$38</definedName>
    <definedName name="_xlnm.Print_Titles" localSheetId="3">'02-01-02'!$38:$38</definedName>
    <definedName name="_xlnm.Print_Titles" localSheetId="4">'02-01-03'!$38:$38</definedName>
    <definedName name="_xlnm.Print_Titles" localSheetId="5">'02-01-04'!$38:$38</definedName>
    <definedName name="_xlnm.Print_Titles" localSheetId="6">'02-01-05'!$38:$38</definedName>
    <definedName name="_xlnm.Print_Area" localSheetId="7">проезд!$A$1:$L$21</definedName>
    <definedName name="_xlnm.Print_Area" localSheetId="1">'ССР тек'!$A$1:$H$49</definedName>
  </definedNames>
  <calcPr calcId="191029"/>
</workbook>
</file>

<file path=xl/calcChain.xml><?xml version="1.0" encoding="utf-8"?>
<calcChain xmlns="http://schemas.openxmlformats.org/spreadsheetml/2006/main">
  <c r="G29" i="7" l="1"/>
  <c r="V22" i="8"/>
  <c r="U22" i="8"/>
  <c r="U23" i="8" s="1"/>
  <c r="I10" i="8" s="1"/>
  <c r="J10" i="8"/>
  <c r="G10" i="8"/>
  <c r="F10" i="8"/>
  <c r="E10" i="8"/>
  <c r="H10" i="8" s="1"/>
  <c r="K10" i="8" l="1"/>
  <c r="K11" i="8" s="1"/>
  <c r="G38" i="7" l="1"/>
  <c r="H38" i="7" s="1"/>
  <c r="F20" i="7"/>
  <c r="F21" i="7" s="1"/>
  <c r="F22" i="7" s="1"/>
  <c r="F26" i="7" s="1"/>
  <c r="F31" i="7" s="1"/>
  <c r="F36" i="7" s="1"/>
  <c r="F41" i="7" s="1"/>
  <c r="E20" i="7"/>
  <c r="E21" i="7" s="1"/>
  <c r="E22" i="7" s="1"/>
  <c r="E24" i="7" s="1"/>
  <c r="E25" i="7" s="1"/>
  <c r="E26" i="7" s="1"/>
  <c r="D20" i="7"/>
  <c r="D21" i="7" s="1"/>
  <c r="F20" i="6"/>
  <c r="F21" i="6" s="1"/>
  <c r="F22" i="6" s="1"/>
  <c r="F26" i="6" s="1"/>
  <c r="F31" i="6" s="1"/>
  <c r="F36" i="6" s="1"/>
  <c r="F41" i="6" s="1"/>
  <c r="E20" i="6"/>
  <c r="E21" i="6" s="1"/>
  <c r="D20" i="6"/>
  <c r="D21" i="6" s="1"/>
  <c r="G21" i="6"/>
  <c r="G22" i="6" s="1"/>
  <c r="K10" i="7"/>
  <c r="G21" i="7"/>
  <c r="G22" i="7" s="1"/>
  <c r="A8" i="7"/>
  <c r="A16" i="7"/>
  <c r="A17" i="7"/>
  <c r="C17" i="7"/>
  <c r="H17" i="7"/>
  <c r="C18" i="7"/>
  <c r="D18" i="7"/>
  <c r="E18" i="7"/>
  <c r="F18" i="7"/>
  <c r="G18" i="7"/>
  <c r="H18" i="7"/>
  <c r="A19" i="7"/>
  <c r="A20" i="7"/>
  <c r="B20" i="7"/>
  <c r="C20" i="7"/>
  <c r="C21" i="7"/>
  <c r="C22" i="7"/>
  <c r="A23" i="7"/>
  <c r="A24" i="7"/>
  <c r="B24" i="7"/>
  <c r="C24" i="7"/>
  <c r="C25" i="7"/>
  <c r="F25" i="7"/>
  <c r="C26" i="7"/>
  <c r="A27" i="7"/>
  <c r="A28" i="7"/>
  <c r="B28" i="7"/>
  <c r="C28" i="7"/>
  <c r="A29" i="7"/>
  <c r="C29" i="7"/>
  <c r="H29" i="7"/>
  <c r="C30" i="7"/>
  <c r="F30" i="7"/>
  <c r="G30" i="7"/>
  <c r="C31" i="7"/>
  <c r="A32" i="7"/>
  <c r="A33" i="7"/>
  <c r="B33" i="7"/>
  <c r="C33" i="7"/>
  <c r="A34" i="7"/>
  <c r="B34" i="7"/>
  <c r="C34" i="7"/>
  <c r="C35" i="7"/>
  <c r="D35" i="7"/>
  <c r="E35" i="7"/>
  <c r="F35" i="7"/>
  <c r="C36" i="7"/>
  <c r="A37" i="7"/>
  <c r="A38" i="7"/>
  <c r="B38" i="7"/>
  <c r="C38" i="7"/>
  <c r="A39" i="7"/>
  <c r="B39" i="7"/>
  <c r="C39" i="7"/>
  <c r="C40" i="7"/>
  <c r="D40" i="7"/>
  <c r="E40" i="7"/>
  <c r="F40" i="7"/>
  <c r="B41" i="7"/>
  <c r="C41" i="7"/>
  <c r="A42" i="7"/>
  <c r="B42" i="7"/>
  <c r="C42" i="7"/>
  <c r="B43" i="7"/>
  <c r="C43" i="7"/>
  <c r="C44" i="7"/>
  <c r="C45" i="7"/>
  <c r="H17" i="6"/>
  <c r="E18" i="6"/>
  <c r="F18" i="6"/>
  <c r="G18" i="6"/>
  <c r="F25" i="6"/>
  <c r="G29" i="6"/>
  <c r="G30" i="6" s="1"/>
  <c r="F30" i="6"/>
  <c r="D35" i="6"/>
  <c r="E35" i="6"/>
  <c r="F35" i="6"/>
  <c r="G38" i="6"/>
  <c r="H38" i="6" s="1"/>
  <c r="D40" i="6"/>
  <c r="E40" i="6"/>
  <c r="F40" i="6"/>
  <c r="H29" i="6" l="1"/>
  <c r="G24" i="6"/>
  <c r="G25" i="6" s="1"/>
  <c r="G26" i="6" s="1"/>
  <c r="G31" i="6" s="1"/>
  <c r="E22" i="6"/>
  <c r="H20" i="7"/>
  <c r="E24" i="6"/>
  <c r="E25" i="6" s="1"/>
  <c r="E26" i="6" s="1"/>
  <c r="H21" i="7"/>
  <c r="D22" i="7"/>
  <c r="F42" i="6"/>
  <c r="F43" i="6" s="1"/>
  <c r="D22" i="6"/>
  <c r="H21" i="6"/>
  <c r="G24" i="7"/>
  <c r="G25" i="7" s="1"/>
  <c r="G26" i="7" s="1"/>
  <c r="G31" i="7" s="1"/>
  <c r="F42" i="7"/>
  <c r="F43" i="7" s="1"/>
  <c r="E28" i="7"/>
  <c r="E30" i="7" s="1"/>
  <c r="E31" i="7" s="1"/>
  <c r="E36" i="7" s="1"/>
  <c r="E41" i="7" s="1"/>
  <c r="H20" i="6"/>
  <c r="H18" i="6"/>
  <c r="E42" i="7" l="1"/>
  <c r="E43" i="7" s="1"/>
  <c r="E28" i="6"/>
  <c r="E30" i="6" s="1"/>
  <c r="E31" i="6" s="1"/>
  <c r="E36" i="6" s="1"/>
  <c r="E41" i="6" s="1"/>
  <c r="H22" i="6"/>
  <c r="D24" i="6"/>
  <c r="F44" i="6"/>
  <c r="F45" i="6" s="1"/>
  <c r="F44" i="7"/>
  <c r="F45" i="7" s="1"/>
  <c r="D24" i="7"/>
  <c r="H22" i="7"/>
  <c r="E42" i="6" l="1"/>
  <c r="E43" i="6" s="1"/>
  <c r="E44" i="7"/>
  <c r="E45" i="7" s="1"/>
  <c r="H24" i="6"/>
  <c r="D25" i="6"/>
  <c r="H24" i="7"/>
  <c r="D25" i="7"/>
  <c r="E44" i="6" l="1"/>
  <c r="E45" i="6" s="1"/>
  <c r="H25" i="7"/>
  <c r="D26" i="7"/>
  <c r="H25" i="6"/>
  <c r="D26" i="6"/>
  <c r="D28" i="7" l="1"/>
  <c r="H26" i="7"/>
  <c r="D28" i="6"/>
  <c r="H26" i="6"/>
  <c r="D30" i="6" l="1"/>
  <c r="H28" i="6"/>
  <c r="D30" i="7"/>
  <c r="H28" i="7"/>
  <c r="H30" i="7" l="1"/>
  <c r="D31" i="7"/>
  <c r="H30" i="6"/>
  <c r="D31" i="6"/>
  <c r="G34" i="6" l="1"/>
  <c r="H34" i="6" s="1"/>
  <c r="H31" i="6"/>
  <c r="D36" i="6"/>
  <c r="G34" i="7"/>
  <c r="H34" i="7" s="1"/>
  <c r="D36" i="7"/>
  <c r="H31" i="7"/>
  <c r="D41" i="6" l="1"/>
  <c r="G39" i="7"/>
  <c r="G39" i="6"/>
  <c r="D41" i="7"/>
  <c r="D42" i="7" l="1"/>
  <c r="H39" i="7"/>
  <c r="G40" i="7"/>
  <c r="H40" i="7" s="1"/>
  <c r="G33" i="7" s="1"/>
  <c r="G40" i="6"/>
  <c r="H40" i="6" s="1"/>
  <c r="G33" i="6" s="1"/>
  <c r="H39" i="6"/>
  <c r="D42" i="6"/>
  <c r="D43" i="6" s="1"/>
  <c r="G35" i="6" l="1"/>
  <c r="H33" i="6"/>
  <c r="D44" i="6"/>
  <c r="H33" i="7"/>
  <c r="G35" i="7"/>
  <c r="D43" i="7"/>
  <c r="D44" i="7" l="1"/>
  <c r="D45" i="6"/>
  <c r="H35" i="7"/>
  <c r="G36" i="7"/>
  <c r="H35" i="6"/>
  <c r="G36" i="6"/>
  <c r="G41" i="7" l="1"/>
  <c r="H36" i="7"/>
  <c r="D45" i="7"/>
  <c r="G41" i="6"/>
  <c r="H36" i="6"/>
  <c r="G42" i="7" l="1"/>
  <c r="H42" i="7" s="1"/>
  <c r="H41" i="7"/>
  <c r="G42" i="6"/>
  <c r="H42" i="6" s="1"/>
  <c r="H41" i="6"/>
  <c r="G43" i="6" l="1"/>
  <c r="H43" i="6" s="1"/>
  <c r="G43" i="7"/>
  <c r="G44" i="7"/>
  <c r="H44" i="7" s="1"/>
  <c r="H43" i="7"/>
  <c r="G44" i="6"/>
  <c r="H44" i="6" s="1"/>
  <c r="G45" i="6" l="1"/>
  <c r="H45" i="6" s="1"/>
  <c r="D4" i="6" s="1"/>
  <c r="G45" i="7"/>
  <c r="H45" i="7" s="1"/>
  <c r="D4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Третьякова Мария Сергеевна</author>
  </authors>
  <commentList>
    <comment ref="F10" authorId="0" shapeId="0" xr:uid="{25C8A793-2EEF-4D5D-9172-BE605D0705CA}">
      <text>
        <r>
          <rPr>
            <sz val="9"/>
            <color indexed="81"/>
            <rFont val="Tahoma"/>
            <family val="2"/>
            <charset val="204"/>
          </rPr>
          <t>3 км учтено нормативом</t>
        </r>
      </text>
    </comment>
    <comment ref="O12" authorId="0" shapeId="0" xr:uid="{D54A8F47-A662-412C-9FA7-EB14C7A959C7}">
      <text>
        <r>
          <rPr>
            <sz val="9"/>
            <color indexed="81"/>
            <rFont val="Tahoma"/>
            <family val="2"/>
            <charset val="204"/>
          </rPr>
          <t>вставить данные из проекта</t>
        </r>
      </text>
    </comment>
    <comment ref="O13" authorId="0" shapeId="0" xr:uid="{4DF3B6FF-E276-4D20-87AB-17EC774E5376}">
      <text>
        <r>
          <rPr>
            <sz val="9"/>
            <color indexed="81"/>
            <rFont val="Tahoma"/>
            <family val="2"/>
            <charset val="204"/>
          </rPr>
          <t>вставить данные из локальной сметы</t>
        </r>
      </text>
    </comment>
  </commentList>
</comments>
</file>

<file path=xl/sharedStrings.xml><?xml version="1.0" encoding="utf-8"?>
<sst xmlns="http://schemas.openxmlformats.org/spreadsheetml/2006/main" count="2574" uniqueCount="411">
  <si>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</si>
  <si>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</si>
  <si>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</si>
  <si>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2022.3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</si>
  <si>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</si>
  <si>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</si>
  <si>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 xml:space="preserve">Реквизиты приказа Минстроя России об утверждении дополнений и изменений к сметным нормативам </t>
  </si>
  <si>
    <t>Приказы Минстроя России от 26.12.2019 г. № 871/пр, 872/пр, 873/пр, 874/пр, 875/пр, 876/пр,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</si>
  <si>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</si>
  <si>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</si>
  <si>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/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</si>
  <si>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</si>
  <si>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</si>
  <si>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</si>
  <si>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Реконструкция распределительных сетей ВЛ-10/0,4 кВ с устройством линейного ответвления от ВЛ-10 кВ Л-9П-4 длинной 0,405 км,  монтажом 2-х КТП 10/0,4 кВ мощностью 250 кВА и 400 кВА,  монтажом  провода ВЛ-0,4 кВ от проектируемой ТП длинной 0,03 км и переключением части нагрузок на проектируемую КТП 10/0,4 кВ в д. Вилга, Прионежского района</t>
  </si>
  <si>
    <t>(наименование стройки)</t>
  </si>
  <si>
    <t>(наименование объекта капитального строительства)</t>
  </si>
  <si>
    <t>ЛОКАЛЬНЫЙ СМЕТНЫЙ РАСЧЕТ (СМЕТА) № 02-01-01</t>
  </si>
  <si>
    <t>ВЛ-10 кВ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</si>
  <si>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</si>
  <si>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</si>
  <si>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</si>
  <si>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</si>
  <si>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</si>
  <si>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</si>
  <si>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</si>
  <si>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кв. 2022 г.</t>
  </si>
  <si>
    <t xml:space="preserve">Сметная стоимость </t>
  </si>
  <si>
    <t>(63,17)</t>
  </si>
  <si>
    <t>тыс.руб.</t>
  </si>
  <si>
    <t>в том числе:</t>
  </si>
  <si>
    <t>строительных работ</t>
  </si>
  <si>
    <t>(55,77)</t>
  </si>
  <si>
    <t>Средства на оплату труда рабочих</t>
  </si>
  <si>
    <t>(0,62)</t>
  </si>
  <si>
    <t>монтажных работ</t>
  </si>
  <si>
    <t>(0,67)</t>
  </si>
  <si>
    <t>Нормативные затраты труда рабочих</t>
  </si>
  <si>
    <t>чел.час.</t>
  </si>
  <si>
    <t>оборудования</t>
  </si>
  <si>
    <t>(6,72)</t>
  </si>
  <si>
    <t>Нормативные затраты труда машинистов</t>
  </si>
  <si>
    <t>прочих затрат</t>
  </si>
  <si>
    <t>(0)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</si>
  <si>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</si>
  <si>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</si>
  <si>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</si>
  <si>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</si>
  <si>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</si>
  <si>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</si>
  <si>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</si>
  <si>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</si>
  <si>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</si>
  <si>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</si>
  <si>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</si>
  <si>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</si>
  <si>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</si>
  <si>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Строительно-монтажные работы</t>
  </si>
  <si>
    <t>1</t>
  </si>
  <si>
    <t>ФЕР33-04-016-03</t>
  </si>
  <si>
    <t>Развозка конструкций и материалов опор ВЛ 0,38-10 кВ по трассе: А-образных деревянных опор</t>
  </si>
  <si>
    <t>шт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</si>
  <si>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</si>
  <si>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</si>
  <si>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</si>
  <si>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</si>
  <si>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</si>
  <si>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</si>
  <si>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</si>
  <si>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</si>
  <si>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</si>
  <si>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</si>
  <si>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Приказ № 812/пр от 21.12.2020 Прил. п.27</t>
  </si>
  <si>
    <t>НР Линии электропередачи</t>
  </si>
  <si>
    <t>%</t>
  </si>
  <si>
    <t>Приказ № 774/пр от 11.12.2020 Прил. п.27</t>
  </si>
  <si>
    <t>СП Линии электропередачи</t>
  </si>
  <si>
    <t>Всего по позиции</t>
  </si>
  <si>
    <t>ФЕР33-04-016-06</t>
  </si>
  <si>
    <t>Развозка конструкций и материалов опор ВЛ 0,38-10 кВ по трассе: материалов оснастки сложных опор</t>
  </si>
  <si>
    <t>ФЕР33-04-001-04</t>
  </si>
  <si>
    <t>Установка с помощью механизмов деревянных опор ВЛ 0,38; 6-10 кВ из пропитанных цельных стоек: А-образных концевых, анкерных</t>
  </si>
  <si>
    <t>4</t>
  </si>
  <si>
    <t>М</t>
  </si>
  <si>
    <t>ФЕР33-04-001-03</t>
  </si>
  <si>
    <t>Установка с помощью механизмов деревянных опор ВЛ 0,38; 6-10 кВ из пропитанных цельных стоек: А-образных угловых промежуточных</t>
  </si>
  <si>
    <t>5</t>
  </si>
  <si>
    <t>ФЕР33-04-009-02</t>
  </si>
  <si>
    <t>Подвеска проводов ВЛ 6-10 кВ в ненаселенной местности сечением: свыше 35 мм2 с помощью механизмов, (3 провода) при 10 опорах на км линии</t>
  </si>
  <si>
    <t>км</t>
  </si>
  <si>
    <t>Объем=405/1000</t>
  </si>
  <si>
    <t>6</t>
  </si>
  <si>
    <t>ФЕР33-04-030-03</t>
  </si>
  <si>
    <t>Установка разъединителей: с помощью механизмов</t>
  </si>
  <si>
    <t>компл</t>
  </si>
  <si>
    <t>7</t>
  </si>
  <si>
    <t>ФЕРм08-01-082-01</t>
  </si>
  <si>
    <t>Зажим наборный без кожуха</t>
  </si>
  <si>
    <t>100 шт</t>
  </si>
  <si>
    <t>Объем=3 / 100</t>
  </si>
  <si>
    <t>Приказ № 812/пр от 21.12.2020 Прил. п.49.3</t>
  </si>
  <si>
    <t>НР Электротехнические установки на других объектах</t>
  </si>
  <si>
    <t>Приказ № 774/пр от 11.12.2020 Прил. п.49.3</t>
  </si>
  <si>
    <t>СП Электротехнические установки на других объектах</t>
  </si>
  <si>
    <t>8</t>
  </si>
  <si>
    <t>ФЕРм08-02-472-09</t>
  </si>
  <si>
    <t>Проводник заземляющий открыто по строительным основаниям: из круглой стали диаметром 12 мм</t>
  </si>
  <si>
    <t>100 м</t>
  </si>
  <si>
    <t>Объем=30 / 100</t>
  </si>
  <si>
    <t>9</t>
  </si>
  <si>
    <t>ФЕРм08-02-472-02</t>
  </si>
  <si>
    <t>Заземлитель горизонтальный из стали: полосовой сечением 160 мм2</t>
  </si>
  <si>
    <t>Объем=10 / 100</t>
  </si>
  <si>
    <t>10</t>
  </si>
  <si>
    <t>ФЕРм08-02-471-01</t>
  </si>
  <si>
    <t>Заземлитель вертикальный из угловой стали размером: 50х50х5 мм</t>
  </si>
  <si>
    <t>10 шт</t>
  </si>
  <si>
    <t>Объем=3 / 10</t>
  </si>
  <si>
    <t>Итоги по разделу 1 Строительно-монтажные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</si>
  <si>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</si>
  <si>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</si>
  <si>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</si>
  <si>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</si>
  <si>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</si>
  <si>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</si>
  <si>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</si>
  <si>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</si>
  <si>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</si>
  <si>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</si>
  <si>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</si>
  <si>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</si>
  <si>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</si>
  <si>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</si>
  <si>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</si>
  <si>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Итого по разделу 1 Строительно-монтажные работы</t>
  </si>
  <si>
    <t>Раздел 2. Материалы</t>
  </si>
  <si>
    <t>11</t>
  </si>
  <si>
    <t>Договор поставки №485/525/21</t>
  </si>
  <si>
    <t>Провод самонесущий изолированный СИП-3 1х50</t>
  </si>
  <si>
    <t>(Линии электропередачи)</t>
  </si>
  <si>
    <t>Объем=1273/1000</t>
  </si>
  <si>
    <t>12</t>
  </si>
  <si>
    <t>Договор поставки №298/339/22</t>
  </si>
  <si>
    <t>Стойка деревянная 11 м</t>
  </si>
  <si>
    <t>13</t>
  </si>
  <si>
    <t>ФССЦ-01.7.15.11-0026</t>
  </si>
  <si>
    <t>Шайбы квадратные</t>
  </si>
  <si>
    <t>Объем=4 / 100</t>
  </si>
  <si>
    <t>14</t>
  </si>
  <si>
    <t>ФССЦ-01.7.15.12-0054</t>
  </si>
  <si>
    <t>Шпильки оцинкованные стяжные, диаметр 20 мм, длина 500 мм</t>
  </si>
  <si>
    <t>т</t>
  </si>
  <si>
    <t>Объем=2*1,193/1000</t>
  </si>
  <si>
    <t>15</t>
  </si>
  <si>
    <t>ФССЦ-01.7.15.05-0026</t>
  </si>
  <si>
    <t>Гайки шестигранные оцинкованные, диаметр резьбы 20-22 мм</t>
  </si>
  <si>
    <t>кг</t>
  </si>
  <si>
    <t>Объем=4*0,071</t>
  </si>
  <si>
    <t>16</t>
  </si>
  <si>
    <t>ФССЦ-08.3.04.02-0082</t>
  </si>
  <si>
    <t>Круг стальной горячекатаный оцинкованный, диаметр 10-12 мм</t>
  </si>
  <si>
    <t>(Материалы для строительных работ)</t>
  </si>
  <si>
    <t>Объем=30*0,617/1000</t>
  </si>
  <si>
    <t>17</t>
  </si>
  <si>
    <t>ФССЦ-08.3.07.01-0043</t>
  </si>
  <si>
    <t>Сталь полосовая: 40х5 мм, марка Ст3сп</t>
  </si>
  <si>
    <t>(Земляные работы, выполняемые ручным способом)</t>
  </si>
  <si>
    <t>Объем=10*1,62/1000</t>
  </si>
  <si>
    <t>18</t>
  </si>
  <si>
    <t>ФССЦ-08.3.08.02-0052</t>
  </si>
  <si>
    <t>Уголок горячекатаный, марка стали ВСт3кп2, размер 50х50х5 мм</t>
  </si>
  <si>
    <t>Объем=7,5*3,77/1000</t>
  </si>
  <si>
    <t>19</t>
  </si>
  <si>
    <t>ФССЦ-20.1.01.11-0022</t>
  </si>
  <si>
    <t>Зажим соединительный: плашечный ПС-2-1</t>
  </si>
  <si>
    <t>20</t>
  </si>
  <si>
    <t>Договор поставки №204/261/21</t>
  </si>
  <si>
    <t>Изолятор штыревой фарфоровый ШФ20-Г1</t>
  </si>
  <si>
    <t>21</t>
  </si>
  <si>
    <t>Договор поставки №242/267/22</t>
  </si>
  <si>
    <t>Крюк КВ-22</t>
  </si>
  <si>
    <t>22</t>
  </si>
  <si>
    <t>Договор поставки №91/81/22</t>
  </si>
  <si>
    <t>Вязка спиральная ВС35/50</t>
  </si>
  <si>
    <t>23
О</t>
  </si>
  <si>
    <t>Договор поставки №263/293/22</t>
  </si>
  <si>
    <t>Разъединитель РЛНД-10/400</t>
  </si>
  <si>
    <t>(Оборудование)</t>
  </si>
  <si>
    <t>24</t>
  </si>
  <si>
    <t>ФССЦ-23.3.06.05-0003</t>
  </si>
  <si>
    <t>Трубы стальные сварные неоцинкованные водогазопроводные с резьбой, обыкновенные, номинальный диаметр 25 мм, толщина стенки 3,2 мм</t>
  </si>
  <si>
    <t>м</t>
  </si>
  <si>
    <t>25</t>
  </si>
  <si>
    <t>Траверса SH151</t>
  </si>
  <si>
    <t>26</t>
  </si>
  <si>
    <t>Зажим анкерный SO255</t>
  </si>
  <si>
    <t>27</t>
  </si>
  <si>
    <t>Договор поставки №751/723/21</t>
  </si>
  <si>
    <t>Изолятор линейный полимерный подвесной ЛК 70/10</t>
  </si>
  <si>
    <t>28</t>
  </si>
  <si>
    <t>Траверса SH188</t>
  </si>
  <si>
    <t>29</t>
  </si>
  <si>
    <t>ФССЦ-01.7.11.07-0003</t>
  </si>
  <si>
    <t>Электроды сварочные АНО-4, Э46, диаметр 4 мм</t>
  </si>
  <si>
    <t>30</t>
  </si>
  <si>
    <t>Кожух защитный SP16</t>
  </si>
  <si>
    <t>31</t>
  </si>
  <si>
    <t>Зажим прокалывающий ОАЗ-1</t>
  </si>
  <si>
    <t>32</t>
  </si>
  <si>
    <t>ФССЦ-20.2.10.01-0015</t>
  </si>
  <si>
    <t>Наконечники кабельные алюминиевые ТА 70-10-12</t>
  </si>
  <si>
    <t>Объем=12 / 100</t>
  </si>
  <si>
    <t>33</t>
  </si>
  <si>
    <t>Договор поставки №31-02-ОМТС</t>
  </si>
  <si>
    <t>Информационная табличка с указанием ЛЭП и охранной зоны</t>
  </si>
  <si>
    <t>34</t>
  </si>
  <si>
    <t>Колпачок К-7</t>
  </si>
  <si>
    <t>Итоги по разделу 2 Материалы :</t>
  </si>
  <si>
    <t xml:space="preserve">     Оборудование</t>
  </si>
  <si>
    <t xml:space="preserve">  Итого по разделу 2 Материалы</t>
  </si>
  <si>
    <t>Итоги по смете: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</si>
  <si>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</si>
  <si>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</si>
  <si>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</si>
  <si>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</si>
  <si>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</si>
  <si>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</si>
  <si>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</si>
  <si>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ЛОКАЛЬНЫЙ СМЕТНЫЙ РАСЧЕТ (СМЕТА) № 02-01-02</t>
  </si>
  <si>
    <t>КТП 250 кВА</t>
  </si>
  <si>
    <t>(211,49)</t>
  </si>
  <si>
    <t>(5,26)</t>
  </si>
  <si>
    <t>(0,68)</t>
  </si>
  <si>
    <t>(2,66)</t>
  </si>
  <si>
    <t>(203,57)</t>
  </si>
  <si>
    <t>ФЕР33-04-029-03</t>
  </si>
  <si>
    <t>Устройство фундаментов для комплектных трансформаторных подстанций киоскового типа: с укладкой на горизонтальную поверхность 4-х лежней</t>
  </si>
  <si>
    <t>ФЕР33-04-029-06</t>
  </si>
  <si>
    <t>Установка оборудования для комплектных трансформаторных подстанций киоскового типа: тупиковых подстанций с воздушными вводами</t>
  </si>
  <si>
    <t>Объем=15 / 100</t>
  </si>
  <si>
    <t>Объем=115 / 100</t>
  </si>
  <si>
    <t>Объем=15 / 10</t>
  </si>
  <si>
    <t>Раздел 2. Оборудование</t>
  </si>
  <si>
    <t>7
О</t>
  </si>
  <si>
    <t>Договор поставки №324/355/22</t>
  </si>
  <si>
    <t>Комплектная трансформаторная подстанция КТП-250/10/0,4</t>
  </si>
  <si>
    <t>8
О</t>
  </si>
  <si>
    <t>Договор поставки №245/271/22</t>
  </si>
  <si>
    <t>Трансформатор масляный, герметичный ТМГ-250/10/0,4</t>
  </si>
  <si>
    <t>Итоги по разделу 2 Оборудование :</t>
  </si>
  <si>
    <t xml:space="preserve">  Итого по разделу 2 Оборудование</t>
  </si>
  <si>
    <t>Раздел 3. Материалы</t>
  </si>
  <si>
    <t>Объем=15*0,617/1000</t>
  </si>
  <si>
    <t>ФССЦ-08.3.07.01-0041</t>
  </si>
  <si>
    <t>Прокат полосовой, горячекатаный, размер 40х4 мм</t>
  </si>
  <si>
    <t>Объем=115*1,26/1000</t>
  </si>
  <si>
    <t>Объем=37,5*3,77/1000</t>
  </si>
  <si>
    <t>ФССЦ-05.2.02.01-0050</t>
  </si>
  <si>
    <t>Блоки бетонные для стен подвалов полнотелые ФБС24-3-6-П, бетон B7,5 (М100, объем 0,406 м3, расход арматуры 1,46 кг</t>
  </si>
  <si>
    <t>ФССЦ-02.2.05.04-1757</t>
  </si>
  <si>
    <t>Щебень М 200, фракция 20-40 мм, группа 2</t>
  </si>
  <si>
    <t>м3</t>
  </si>
  <si>
    <t>Объем=5/1,6</t>
  </si>
  <si>
    <t>Объем=6 / 100</t>
  </si>
  <si>
    <t>Итоги по разделу 3 Материалы :</t>
  </si>
  <si>
    <t xml:space="preserve">  Итого по разделу 3 Материалы</t>
  </si>
  <si>
    <t>ЛОКАЛЬНЫЙ СМЕТНЫЙ РАСЧЕТ (СМЕТА) № 02-01-03</t>
  </si>
  <si>
    <t>ВЛ-0,4 кВ</t>
  </si>
  <si>
    <t>(8,87)</t>
  </si>
  <si>
    <t>(8,33)</t>
  </si>
  <si>
    <t>(0,22)</t>
  </si>
  <si>
    <t>(0,54)</t>
  </si>
  <si>
    <t>ФЕР33-04-017-01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</si>
  <si>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</si>
  <si>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</si>
  <si>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Объем=30 / 1000</t>
  </si>
  <si>
    <t>Объем=9 / 100</t>
  </si>
  <si>
    <t>Провод СИП-2 3х50+1х70</t>
  </si>
  <si>
    <t>Объем=33/1000</t>
  </si>
  <si>
    <t>Объем=2 / 100</t>
  </si>
  <si>
    <t>Объем=1*1,193/1000</t>
  </si>
  <si>
    <t>Объем=2*0,071</t>
  </si>
  <si>
    <t>Скоба изолированная С200</t>
  </si>
  <si>
    <t>Договор поставки №546/659/20</t>
  </si>
  <si>
    <t>Зажим прокалывающий SLIP 22.127</t>
  </si>
  <si>
    <t>Договор поставки №209/226/22</t>
  </si>
  <si>
    <t>Крюк сквозной КР 16/240</t>
  </si>
  <si>
    <t>Гайка крюкообразная PD20</t>
  </si>
  <si>
    <t>Зажим анкерный РА 1500 Р</t>
  </si>
  <si>
    <t>ФССЦ-25.2.01.18-0011</t>
  </si>
  <si>
    <t>Фиксатор дистанционный SO70</t>
  </si>
  <si>
    <t>Объем=1 / 100</t>
  </si>
  <si>
    <t>Объем=10*0,617/1000</t>
  </si>
  <si>
    <t>23</t>
  </si>
  <si>
    <t>ФССЦ-20.2.10.01-0014</t>
  </si>
  <si>
    <t>Наконечники кабельные алюминиевые ТА 50-10-9</t>
  </si>
  <si>
    <t>Зажим плашечный CD 150</t>
  </si>
  <si>
    <t>ЛОКАЛЬНЫЙ СМЕТНЫЙ РАСЧЕТ (СМЕТА) № 02-01-04</t>
  </si>
  <si>
    <t>ВЛ-0,4 кВ от ТП-280</t>
  </si>
  <si>
    <t>(1,47)</t>
  </si>
  <si>
    <t>(0,19)</t>
  </si>
  <si>
    <t>ФЕР33-04-040-02</t>
  </si>
  <si>
    <t>Демонтаж: одного дополнительного провода с одной опоры</t>
  </si>
  <si>
    <t>Объем=11+2</t>
  </si>
  <si>
    <t>Объем=(161+121) / 1000</t>
  </si>
  <si>
    <t>ЛОКАЛЬНЫЙ СМЕТНЫЙ РАСЧЕТ (СМЕТА) № 02-01-05</t>
  </si>
  <si>
    <t>КТП 400 кВА</t>
  </si>
  <si>
    <t>(266,88)</t>
  </si>
  <si>
    <t>(1,26)</t>
  </si>
  <si>
    <t>(0,3)</t>
  </si>
  <si>
    <t>(265,62)</t>
  </si>
  <si>
    <t>2
О</t>
  </si>
  <si>
    <t>Комплектная трансформаторная подстанция КТП-400/10/0,4</t>
  </si>
  <si>
    <t>3
О</t>
  </si>
  <si>
    <t>Трансформатор масляный, герметичный ТМГ-400/10/0,4</t>
  </si>
  <si>
    <t xml:space="preserve"> / М.С.Третьякова /</t>
  </si>
  <si>
    <t>Составил</t>
  </si>
  <si>
    <t>Итого по сводному сметному расчету</t>
  </si>
  <si>
    <t>НДС 20%</t>
  </si>
  <si>
    <t>Итого без НДС</t>
  </si>
  <si>
    <t xml:space="preserve"> </t>
  </si>
  <si>
    <t>Резерв средств на непредвиденные работы и затраты - 3%</t>
  </si>
  <si>
    <t>Приказ Минстроя РФ №421/пр от 04.08.2020 п.179</t>
  </si>
  <si>
    <t>Итого по главам 1-12</t>
  </si>
  <si>
    <t>Итого по главе 12</t>
  </si>
  <si>
    <t>Авторский надзор - 0,2%</t>
  </si>
  <si>
    <t>Приказ Минстроя РФ №421/пр от 04.08.2020 п.173</t>
  </si>
  <si>
    <t>ПИР</t>
  </si>
  <si>
    <t>факт</t>
  </si>
  <si>
    <t>Глава 12.  Проектные и изыскательские работы, авторский надзор</t>
  </si>
  <si>
    <t>Итого по главам 1-10</t>
  </si>
  <si>
    <t>Итого по главе 10</t>
  </si>
  <si>
    <t>Затраты на строительный контроль - 2,14%</t>
  </si>
  <si>
    <t>Постановление Правительства РФ от 21 июня 2010 г. №468</t>
  </si>
  <si>
    <t>Содержание службы заказчика-застройщика - 11,24%</t>
  </si>
  <si>
    <t>Приказ ПАО "Россети Северо-Запада" №301 от 09.08.2022г.</t>
  </si>
  <si>
    <t>Глава 10.  Содержание службы заказчика-застройщика</t>
  </si>
  <si>
    <t>Итого по главам 1-9</t>
  </si>
  <si>
    <t>Итого по главе 9</t>
  </si>
  <si>
    <t>Проезд</t>
  </si>
  <si>
    <t>Производство работ в зимнее время 2,28%</t>
  </si>
  <si>
    <t>Приказ Минстроя РФ №325/пр от 25.05.2021</t>
  </si>
  <si>
    <t>Глава 9.  Прочие работы и затраты</t>
  </si>
  <si>
    <t>Итого по главам 1-8</t>
  </si>
  <si>
    <t>Итого по главе 8</t>
  </si>
  <si>
    <t>Временные здания и сооружения - 2,5*0,8=2%</t>
  </si>
  <si>
    <t>Приказ Минстроя РФ №332/пр от 19.06.2020</t>
  </si>
  <si>
    <t>Глава 8.  Временные здания и сооружения</t>
  </si>
  <si>
    <t>Итого по главам 1-7</t>
  </si>
  <si>
    <t>Итого по главе 2</t>
  </si>
  <si>
    <t>Строительно-монтажные работы</t>
  </si>
  <si>
    <t>ОС 02-01</t>
  </si>
  <si>
    <t>Глава 2.  Основные объекты строительства</t>
  </si>
  <si>
    <t>Итого по главе 1</t>
  </si>
  <si>
    <t>Подготовительные работы</t>
  </si>
  <si>
    <t>Глава 1. Подготовка территории строительства</t>
  </si>
  <si>
    <t>прочих затрат, тыс.руб.</t>
  </si>
  <si>
    <t>оборудования  мебели и инвентаря, тыс.руб.</t>
  </si>
  <si>
    <t>монтажных работ, тыс.руб.</t>
  </si>
  <si>
    <t>строительных работ, тыс.руб.</t>
  </si>
  <si>
    <t>Общая сметная стоимость, тыс.руб.</t>
  </si>
  <si>
    <t>Сметная стоимость, тыс.руб.</t>
  </si>
  <si>
    <t>Наименование глав, объектов, работ и затрат</t>
  </si>
  <si>
    <t>Номера сметных расчетов и смет</t>
  </si>
  <si>
    <t>п.п.</t>
  </si>
  <si>
    <t>Составлен в ценах по состоянию на 2000 год</t>
  </si>
  <si>
    <t xml:space="preserve">СВОДНЫЙ СМЕТНЫЙ РАСЧЕТ СТОИМОСТИ СТРОИТЕЛЬСТВА </t>
  </si>
  <si>
    <t xml:space="preserve">В том числе возвратных сумм: </t>
  </si>
  <si>
    <t xml:space="preserve">Сводный сметный расчет в сумме:  </t>
  </si>
  <si>
    <t xml:space="preserve">Заказчик:  </t>
  </si>
  <si>
    <t>Составлен в ценах по состоянию на 4 квартал 2022 год</t>
  </si>
  <si>
    <t>ТЗТ</t>
  </si>
  <si>
    <t>чел.час</t>
  </si>
  <si>
    <t>Сметный расчет №1</t>
  </si>
  <si>
    <t>затрат по перевозке рабочих автомобильным транспортом к месту работы и обратно</t>
  </si>
  <si>
    <t>(наименование объекта)</t>
  </si>
  <si>
    <t>Марка автобуса (оборудованной машины)</t>
  </si>
  <si>
    <t>Пассажировместимость, чел.</t>
  </si>
  <si>
    <t>Среднее количество перевозимых работников ежедневно, чел.</t>
  </si>
  <si>
    <t>Количество рейсов автобуса в день (при односменной работе на строительстве) (гр.3/гр.2)</t>
  </si>
  <si>
    <t>Дальность перевозки (от пункта сбора до строительной площадки), км</t>
  </si>
  <si>
    <t>Средняя техническая скорость автобуса, км/час</t>
  </si>
  <si>
    <t>Расчетная продолжительность работы автобуса на маршруте в день *, час.</t>
  </si>
  <si>
    <t>Стоимость машино-часа работы автобуса, руб./час.</t>
  </si>
  <si>
    <t>Продолжительность строительства, дни</t>
  </si>
  <si>
    <t>Сумма затрат на перевозку работников за весь период строительства, руб.</t>
  </si>
  <si>
    <t>Средняя техническая скорость движения</t>
  </si>
  <si>
    <t>УАЗ-2206</t>
  </si>
  <si>
    <t>лето</t>
  </si>
  <si>
    <t>зима</t>
  </si>
  <si>
    <t>Всего:</t>
  </si>
  <si>
    <t>шоссейная дорога</t>
  </si>
  <si>
    <t>км/час</t>
  </si>
  <si>
    <t>расстояние</t>
  </si>
  <si>
    <t>грунтовая дорога</t>
  </si>
  <si>
    <t>сметная трудоемкость</t>
  </si>
  <si>
    <t>по трассе линии</t>
  </si>
  <si>
    <t>* Расчетная продолжительность работы автобуса учитвается с момента выезда его из гаража на маршрут до момента его возвращения на стоянку в гараж, за исключением времени обеденного перерыва и отдыха водителя составит:</t>
  </si>
  <si>
    <t>3/9*0,95*(15/45*2+0,2)*2+0,8, где:</t>
  </si>
  <si>
    <t>- 0,95 - коэффициент использования автобусов по пассажировместимости, обусловленный некратностью численности перевозимых по данному маршруту работников. Пассажировместимость автобуса УАЗ-2206 принята 9 чел.;</t>
  </si>
  <si>
    <t>- 0,2 часа (12 минут) - суммарное время посадки-высадки пассажиров;</t>
  </si>
  <si>
    <t>- 0,8 часа- время работы автобуса с момента выезда из гаража до места посадки пассажиров и обратно к месту стоянки в гараже.</t>
  </si>
  <si>
    <t>Средняя техническая скорость движения автобуса зависит от типа дорожного покрытия.</t>
  </si>
  <si>
    <t>в ценах 2000 года</t>
  </si>
  <si>
    <t>в ценах 4 кв. 2022</t>
  </si>
  <si>
    <t>ФСЭМ-91.13.03-508 Автомобили полупассажирские, грузоподъемность до 2 т, маш-час</t>
  </si>
  <si>
    <t>ИТОГО</t>
  </si>
  <si>
    <t>Индекс изменения сметной стомисти 4 кв. 2022 г.</t>
  </si>
  <si>
    <t>ОЗП</t>
  </si>
  <si>
    <t>ЗПМ</t>
  </si>
  <si>
    <t>МАТ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</si>
</sst>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0.0"/>
    <numFmt numFmtId="165" formatCode="0.000"/>
    <numFmt numFmtId="166" formatCode="0.0000"/>
    <numFmt numFmtId="167" formatCode="0.000000"/>
    <numFmt numFmtId="168" formatCode="0.00000"/>
    <numFmt numFmtId="169" formatCode="#,##0.000"/>
    <numFmt numFmtId="170" formatCode="_-* #,##0.00_р_._-;\-* #,##0.00_р_._-;_-* &quot;-&quot;??_р_._-;_-@_-"/>
    <numFmt numFmtId="171" formatCode="000000"/>
  </numFmts>
  <fonts count="32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43" fontId="10" fillId="0" borderId="0" applyFont="0" applyFill="0" applyBorder="0" applyAlignment="0" applyProtection="0"/>
    <xf numFmtId="0" fontId="19" fillId="0" borderId="0">
      <alignment horizontal="left" vertical="top"/>
    </xf>
  </cellStyleXfs>
  <cellXfs count="30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left" vertical="top"/>
    </xf>
    <xf numFmtId="49" fontId="3" fillId="0" borderId="0" xfId="0" applyNumberFormat="1" applyFont="1" applyFill="1" applyBorder="1" applyAlignment="1" applyProtection="1">
      <alignment vertical="top"/>
    </xf>
    <xf numFmtId="49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horizontal="left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/>
    <xf numFmtId="49" fontId="3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49" fontId="3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wrapText="1"/>
    </xf>
    <xf numFmtId="49" fontId="9" fillId="0" borderId="7" xfId="0" applyNumberFormat="1" applyFont="1" applyFill="1" applyBorder="1" applyAlignment="1" applyProtection="1">
      <alignment horizontal="center" vertical="top" wrapText="1"/>
    </xf>
    <xf numFmtId="49" fontId="9" fillId="0" borderId="3" xfId="0" applyNumberFormat="1" applyFont="1" applyFill="1" applyBorder="1" applyAlignment="1" applyProtection="1">
      <alignment horizontal="left" vertical="top" wrapText="1"/>
    </xf>
    <xf numFmtId="49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1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3" xfId="0" applyNumberFormat="1" applyFont="1" applyFill="1" applyBorder="1" applyAlignment="1" applyProtection="1">
      <alignment horizontal="right" vertical="top" wrapText="1"/>
    </xf>
    <xf numFmtId="0" fontId="9" fillId="0" borderId="8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9" fillId="0" borderId="9" xfId="0" applyNumberFormat="1" applyFont="1" applyFill="1" applyBorder="1" applyAlignment="1" applyProtection="1">
      <alignment horizontal="center" vertical="top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2" fontId="9" fillId="0" borderId="3" xfId="0" applyNumberFormat="1" applyFont="1" applyFill="1" applyBorder="1" applyAlignment="1" applyProtection="1">
      <alignment horizontal="right" vertical="top" wrapText="1"/>
    </xf>
    <xf numFmtId="4" fontId="9" fillId="0" borderId="8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2" fontId="9" fillId="0" borderId="8" xfId="0" applyNumberFormat="1" applyFont="1" applyFill="1" applyBorder="1" applyAlignment="1" applyProtection="1">
      <alignment horizontal="right" vertical="top" wrapText="1"/>
    </xf>
    <xf numFmtId="165" fontId="9" fillId="0" borderId="3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9" fillId="0" borderId="3" xfId="0" applyNumberFormat="1" applyFont="1" applyFill="1" applyBorder="1" applyAlignment="1" applyProtection="1">
      <alignment horizontal="right" vertical="top" wrapText="1"/>
    </xf>
    <xf numFmtId="2" fontId="9" fillId="0" borderId="3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4" fontId="9" fillId="0" borderId="3" xfId="0" applyNumberFormat="1" applyFont="1" applyFill="1" applyBorder="1" applyAlignment="1" applyProtection="1">
      <alignment horizontal="center" vertical="top" wrapText="1"/>
    </xf>
    <xf numFmtId="49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9" fillId="0" borderId="3" xfId="0" applyNumberFormat="1" applyFont="1" applyFill="1" applyBorder="1" applyAlignment="1" applyProtection="1">
      <alignment horizontal="right" vertical="top" wrapText="1"/>
    </xf>
    <xf numFmtId="0" fontId="9" fillId="0" borderId="3" xfId="0" applyNumberFormat="1" applyFont="1" applyFill="1" applyBorder="1" applyAlignment="1" applyProtection="1">
      <alignment horizontal="right" vertical="top"/>
    </xf>
    <xf numFmtId="0" fontId="9" fillId="0" borderId="3" xfId="0" applyNumberFormat="1" applyFont="1" applyFill="1" applyBorder="1" applyAlignment="1" applyProtection="1">
      <alignment horizontal="center" vertical="top"/>
    </xf>
    <xf numFmtId="0" fontId="9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 wrapText="1"/>
    </xf>
    <xf numFmtId="4" fontId="9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10" xfId="0" applyNumberFormat="1" applyFont="1" applyFill="1" applyBorder="1" applyAlignment="1" applyProtection="1">
      <alignment horizontal="right" vertical="top"/>
    </xf>
    <xf numFmtId="167" fontId="9" fillId="0" borderId="3" xfId="0" applyNumberFormat="1" applyFont="1" applyFill="1" applyBorder="1" applyAlignment="1" applyProtection="1">
      <alignment horizontal="center" vertical="top" wrapText="1"/>
    </xf>
    <xf numFmtId="168" fontId="9" fillId="0" borderId="3" xfId="0" applyNumberFormat="1" applyFont="1" applyFill="1" applyBorder="1" applyAlignment="1" applyProtection="1">
      <alignment horizontal="center" vertical="top" wrapText="1"/>
    </xf>
    <xf numFmtId="166" fontId="9" fillId="0" borderId="3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9" fillId="0" borderId="10" xfId="0" applyNumberFormat="1" applyFont="1" applyFill="1" applyBorder="1" applyAlignment="1" applyProtection="1">
      <alignment horizontal="right" vertical="top"/>
    </xf>
    <xf numFmtId="2" fontId="9" fillId="0" borderId="0" xfId="0" applyNumberFormat="1" applyFont="1" applyFill="1" applyBorder="1" applyAlignment="1" applyProtection="1">
      <alignment horizontal="center" vertical="top"/>
    </xf>
    <xf numFmtId="3" fontId="9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49" fontId="9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6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11" fillId="0" borderId="0" xfId="1" applyFont="1"/>
    <xf numFmtId="169" fontId="12" fillId="0" borderId="0" xfId="1" applyNumberFormat="1" applyFont="1"/>
    <xf numFmtId="169" fontId="13" fillId="0" borderId="0" xfId="1" applyNumberFormat="1" applyFont="1"/>
    <xf numFmtId="0" fontId="13" fillId="0" borderId="0" xfId="1" applyFont="1"/>
    <xf numFmtId="0" fontId="13" fillId="0" borderId="0" xfId="1" applyFont="1" applyAlignment="1">
      <alignment vertical="center"/>
    </xf>
    <xf numFmtId="169" fontId="12" fillId="0" borderId="0" xfId="1" applyNumberFormat="1" applyFont="1" applyBorder="1"/>
    <xf numFmtId="169" fontId="13" fillId="0" borderId="0" xfId="1" applyNumberFormat="1" applyFont="1" applyBorder="1"/>
    <xf numFmtId="0" fontId="13" fillId="0" borderId="0" xfId="1" applyFont="1" applyBorder="1"/>
    <xf numFmtId="0" fontId="11" fillId="0" borderId="0" xfId="1" applyFont="1" applyAlignment="1">
      <alignment vertical="top"/>
    </xf>
    <xf numFmtId="0" fontId="13" fillId="0" borderId="0" xfId="1" quotePrefix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4" fillId="0" borderId="0" xfId="1" applyFont="1" applyFill="1" applyAlignment="1">
      <alignment vertical="top"/>
    </xf>
    <xf numFmtId="169" fontId="15" fillId="0" borderId="0" xfId="1" applyNumberFormat="1" applyFont="1" applyFill="1"/>
    <xf numFmtId="169" fontId="16" fillId="0" borderId="0" xfId="1" applyNumberFormat="1" applyFont="1" applyFill="1"/>
    <xf numFmtId="169" fontId="16" fillId="0" borderId="0" xfId="1" applyNumberFormat="1" applyFont="1"/>
    <xf numFmtId="0" fontId="16" fillId="0" borderId="0" xfId="1" applyFont="1"/>
    <xf numFmtId="0" fontId="17" fillId="0" borderId="0" xfId="1" applyFont="1"/>
    <xf numFmtId="0" fontId="16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top"/>
    </xf>
    <xf numFmtId="169" fontId="12" fillId="0" borderId="0" xfId="1" applyNumberFormat="1" applyFont="1" applyFill="1"/>
    <xf numFmtId="169" fontId="13" fillId="0" borderId="0" xfId="1" applyNumberFormat="1" applyFont="1" applyFill="1"/>
    <xf numFmtId="0" fontId="18" fillId="0" borderId="0" xfId="1" applyFont="1"/>
    <xf numFmtId="0" fontId="13" fillId="0" borderId="0" xfId="1" applyFont="1" applyFill="1" applyBorder="1" applyAlignment="1">
      <alignment horizontal="center" vertical="center" wrapText="1"/>
    </xf>
    <xf numFmtId="0" fontId="19" fillId="0" borderId="0" xfId="1" applyFont="1"/>
    <xf numFmtId="0" fontId="13" fillId="0" borderId="0" xfId="1" applyFont="1" applyAlignment="1">
      <alignment horizontal="left"/>
    </xf>
    <xf numFmtId="0" fontId="13" fillId="0" borderId="0" xfId="1" applyFont="1" applyBorder="1" applyAlignment="1">
      <alignment horizontal="left"/>
    </xf>
    <xf numFmtId="0" fontId="13" fillId="0" borderId="1" xfId="1" applyFont="1" applyBorder="1" applyAlignment="1"/>
    <xf numFmtId="0" fontId="18" fillId="0" borderId="0" xfId="1" applyFont="1" applyAlignment="1">
      <alignment horizontal="right"/>
    </xf>
    <xf numFmtId="169" fontId="12" fillId="0" borderId="0" xfId="1" applyNumberFormat="1" applyFont="1" applyFill="1" applyBorder="1"/>
    <xf numFmtId="169" fontId="13" fillId="0" borderId="0" xfId="1" applyNumberFormat="1" applyFont="1" applyFill="1" applyBorder="1"/>
    <xf numFmtId="0" fontId="13" fillId="0" borderId="0" xfId="1" applyFont="1" applyAlignment="1"/>
    <xf numFmtId="169" fontId="12" fillId="0" borderId="0" xfId="2" applyNumberFormat="1" applyFont="1" applyBorder="1" applyAlignment="1">
      <alignment horizontal="right" vertical="top" wrapText="1"/>
    </xf>
    <xf numFmtId="169" fontId="13" fillId="0" borderId="0" xfId="2" applyNumberFormat="1" applyFont="1" applyBorder="1" applyAlignment="1">
      <alignment horizontal="right" vertical="top" wrapText="1"/>
    </xf>
    <xf numFmtId="170" fontId="13" fillId="0" borderId="0" xfId="2" applyNumberFormat="1" applyFont="1" applyBorder="1" applyAlignment="1">
      <alignment vertical="top" wrapText="1"/>
    </xf>
    <xf numFmtId="0" fontId="13" fillId="0" borderId="0" xfId="1" applyFont="1" applyBorder="1" applyAlignment="1">
      <alignment horizontal="center" vertical="top" wrapText="1"/>
    </xf>
    <xf numFmtId="0" fontId="16" fillId="0" borderId="0" xfId="1" applyFont="1" applyBorder="1" applyAlignment="1">
      <alignment horizontal="center" vertical="center" wrapText="1"/>
    </xf>
    <xf numFmtId="0" fontId="20" fillId="0" borderId="0" xfId="1" applyFont="1" applyAlignment="1"/>
    <xf numFmtId="4" fontId="15" fillId="0" borderId="4" xfId="2" applyNumberFormat="1" applyFont="1" applyBorder="1" applyAlignment="1">
      <alignment horizontal="right" vertical="top" wrapText="1"/>
    </xf>
    <xf numFmtId="170" fontId="15" fillId="0" borderId="4" xfId="2" applyNumberFormat="1" applyFont="1" applyBorder="1" applyAlignment="1">
      <alignment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1" fillId="0" borderId="0" xfId="1" applyFont="1" applyAlignment="1"/>
    <xf numFmtId="4" fontId="16" fillId="0" borderId="4" xfId="2" applyNumberFormat="1" applyFont="1" applyBorder="1" applyAlignment="1">
      <alignment horizontal="right" vertical="center" wrapText="1"/>
    </xf>
    <xf numFmtId="170" fontId="16" fillId="0" borderId="4" xfId="2" applyNumberFormat="1" applyFont="1" applyBorder="1" applyAlignment="1">
      <alignment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4" fontId="15" fillId="0" borderId="4" xfId="2" applyNumberFormat="1" applyFont="1" applyBorder="1" applyAlignment="1">
      <alignment horizontal="right" vertical="center" wrapText="1"/>
    </xf>
    <xf numFmtId="170" fontId="15" fillId="0" borderId="4" xfId="2" quotePrefix="1" applyNumberFormat="1" applyFont="1" applyBorder="1" applyAlignment="1">
      <alignment vertical="center" wrapText="1"/>
    </xf>
    <xf numFmtId="4" fontId="16" fillId="0" borderId="4" xfId="2" applyNumberFormat="1" applyFont="1" applyBorder="1" applyAlignment="1">
      <alignment horizontal="right" vertical="top" wrapText="1"/>
    </xf>
    <xf numFmtId="4" fontId="16" fillId="0" borderId="4" xfId="1" applyNumberFormat="1" applyFont="1" applyBorder="1" applyAlignment="1">
      <alignment horizontal="right" vertical="top"/>
    </xf>
    <xf numFmtId="49" fontId="16" fillId="0" borderId="5" xfId="1" applyNumberFormat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4" fontId="16" fillId="0" borderId="4" xfId="2" applyNumberFormat="1" applyFont="1" applyBorder="1" applyAlignment="1">
      <alignment vertical="top" wrapText="1"/>
    </xf>
    <xf numFmtId="170" fontId="16" fillId="0" borderId="4" xfId="2" quotePrefix="1" applyNumberFormat="1" applyFont="1" applyBorder="1" applyAlignment="1">
      <alignment vertical="center" wrapText="1"/>
    </xf>
    <xf numFmtId="49" fontId="16" fillId="0" borderId="6" xfId="1" applyNumberFormat="1" applyFont="1" applyBorder="1" applyAlignment="1">
      <alignment horizontal="center" vertical="center" wrapText="1"/>
    </xf>
    <xf numFmtId="4" fontId="16" fillId="0" borderId="4" xfId="2" applyNumberFormat="1" applyFont="1" applyBorder="1" applyAlignment="1">
      <alignment vertical="center" wrapText="1"/>
    </xf>
    <xf numFmtId="49" fontId="16" fillId="0" borderId="4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4" fontId="15" fillId="0" borderId="6" xfId="2" quotePrefix="1" applyNumberFormat="1" applyFont="1" applyBorder="1" applyAlignment="1">
      <alignment vertical="center"/>
    </xf>
    <xf numFmtId="4" fontId="15" fillId="0" borderId="2" xfId="2" quotePrefix="1" applyNumberFormat="1" applyFont="1" applyBorder="1" applyAlignment="1">
      <alignment vertical="center"/>
    </xf>
    <xf numFmtId="170" fontId="15" fillId="0" borderId="2" xfId="2" quotePrefix="1" applyNumberFormat="1" applyFont="1" applyBorder="1" applyAlignment="1">
      <alignment vertical="center"/>
    </xf>
    <xf numFmtId="170" fontId="15" fillId="0" borderId="5" xfId="2" quotePrefix="1" applyNumberFormat="1" applyFont="1" applyBorder="1" applyAlignment="1">
      <alignment vertical="center"/>
    </xf>
    <xf numFmtId="4" fontId="16" fillId="0" borderId="4" xfId="2" applyNumberFormat="1" applyFont="1" applyFill="1" applyBorder="1" applyAlignment="1">
      <alignment horizontal="right" vertical="top" wrapText="1"/>
    </xf>
    <xf numFmtId="170" fontId="16" fillId="0" borderId="4" xfId="2" applyNumberFormat="1" applyFont="1" applyFill="1" applyBorder="1" applyAlignment="1">
      <alignment vertical="center" wrapText="1"/>
    </xf>
    <xf numFmtId="49" fontId="16" fillId="0" borderId="5" xfId="1" applyNumberFormat="1" applyFont="1" applyFill="1" applyBorder="1" applyAlignment="1">
      <alignment horizontal="center" vertical="center" wrapText="1"/>
    </xf>
    <xf numFmtId="0" fontId="21" fillId="0" borderId="0" xfId="1" applyFont="1" applyAlignment="1"/>
    <xf numFmtId="4" fontId="11" fillId="0" borderId="0" xfId="1" applyNumberFormat="1" applyFont="1" applyAlignment="1"/>
    <xf numFmtId="14" fontId="16" fillId="0" borderId="4" xfId="1" applyNumberFormat="1" applyFont="1" applyBorder="1" applyAlignment="1">
      <alignment horizontal="center" vertical="center" wrapText="1"/>
    </xf>
    <xf numFmtId="4" fontId="21" fillId="0" borderId="0" xfId="1" applyNumberFormat="1" applyFont="1" applyAlignment="1"/>
    <xf numFmtId="0" fontId="14" fillId="0" borderId="0" xfId="1" applyFont="1" applyAlignment="1"/>
    <xf numFmtId="4" fontId="14" fillId="0" borderId="0" xfId="1" applyNumberFormat="1" applyFont="1" applyAlignment="1"/>
    <xf numFmtId="4" fontId="16" fillId="0" borderId="4" xfId="1" applyNumberFormat="1" applyFont="1" applyFill="1" applyBorder="1" applyAlignment="1">
      <alignment horizontal="right" vertical="top"/>
    </xf>
    <xf numFmtId="4" fontId="15" fillId="0" borderId="6" xfId="2" applyNumberFormat="1" applyFont="1" applyBorder="1" applyAlignment="1">
      <alignment vertical="center"/>
    </xf>
    <xf numFmtId="4" fontId="15" fillId="0" borderId="2" xfId="2" applyNumberFormat="1" applyFont="1" applyBorder="1" applyAlignment="1">
      <alignment vertical="center"/>
    </xf>
    <xf numFmtId="170" fontId="15" fillId="0" borderId="2" xfId="2" applyNumberFormat="1" applyFont="1" applyBorder="1" applyAlignment="1">
      <alignment vertical="center"/>
    </xf>
    <xf numFmtId="170" fontId="15" fillId="0" borderId="5" xfId="2" applyNumberFormat="1" applyFont="1" applyBorder="1" applyAlignment="1">
      <alignment vertical="center"/>
    </xf>
    <xf numFmtId="0" fontId="22" fillId="0" borderId="0" xfId="1" applyFont="1"/>
    <xf numFmtId="4" fontId="22" fillId="0" borderId="0" xfId="1" applyNumberFormat="1" applyFont="1"/>
    <xf numFmtId="4" fontId="16" fillId="0" borderId="4" xfId="2" applyNumberFormat="1" applyFont="1" applyFill="1" applyBorder="1" applyAlignment="1">
      <alignment horizontal="right" vertical="center" wrapText="1"/>
    </xf>
    <xf numFmtId="171" fontId="16" fillId="0" borderId="4" xfId="2" quotePrefix="1" applyNumberFormat="1" applyFont="1" applyBorder="1" applyAlignment="1">
      <alignment vertical="center" wrapText="1"/>
    </xf>
    <xf numFmtId="49" fontId="16" fillId="0" borderId="4" xfId="1" quotePrefix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1" fontId="16" fillId="0" borderId="4" xfId="1" applyNumberFormat="1" applyFont="1" applyBorder="1" applyAlignment="1">
      <alignment horizontal="center" vertical="center"/>
    </xf>
    <xf numFmtId="1" fontId="16" fillId="0" borderId="4" xfId="1" applyNumberFormat="1" applyFont="1" applyBorder="1" applyAlignment="1">
      <alignment vertical="center"/>
    </xf>
    <xf numFmtId="170" fontId="15" fillId="0" borderId="6" xfId="2" quotePrefix="1" applyNumberFormat="1" applyFont="1" applyBorder="1" applyAlignment="1">
      <alignment vertical="center"/>
    </xf>
    <xf numFmtId="0" fontId="16" fillId="0" borderId="11" xfId="1" applyNumberFormat="1" applyFont="1" applyBorder="1" applyAlignment="1">
      <alignment horizontal="center" vertical="center"/>
    </xf>
    <xf numFmtId="0" fontId="16" fillId="0" borderId="4" xfId="1" applyNumberFormat="1" applyFont="1" applyBorder="1" applyAlignment="1">
      <alignment horizontal="center" vertical="center"/>
    </xf>
    <xf numFmtId="169" fontId="16" fillId="0" borderId="11" xfId="1" applyNumberFormat="1" applyFont="1" applyBorder="1" applyAlignment="1">
      <alignment horizontal="center" vertical="center" wrapText="1"/>
    </xf>
    <xf numFmtId="169" fontId="16" fillId="0" borderId="4" xfId="1" applyNumberFormat="1" applyFont="1" applyBorder="1" applyAlignment="1">
      <alignment horizontal="center" vertical="center" wrapText="1"/>
    </xf>
    <xf numFmtId="169" fontId="16" fillId="0" borderId="6" xfId="1" applyNumberFormat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169" fontId="16" fillId="0" borderId="12" xfId="1" applyNumberFormat="1" applyFont="1" applyBorder="1" applyAlignment="1">
      <alignment horizontal="center" vertical="center" wrapText="1"/>
    </xf>
    <xf numFmtId="169" fontId="16" fillId="0" borderId="4" xfId="1" applyNumberFormat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4" fillId="0" borderId="0" xfId="1" applyFont="1"/>
    <xf numFmtId="0" fontId="23" fillId="0" borderId="0" xfId="1" quotePrefix="1" applyFont="1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quotePrefix="1" applyFont="1" applyBorder="1" applyAlignment="1">
      <alignment horizontal="center" vertical="center" wrapText="1"/>
    </xf>
    <xf numFmtId="0" fontId="20" fillId="0" borderId="0" xfId="1" applyFont="1"/>
    <xf numFmtId="0" fontId="12" fillId="0" borderId="0" xfId="1" applyFont="1" applyAlignment="1">
      <alignment horizontal="center"/>
    </xf>
    <xf numFmtId="4" fontId="13" fillId="0" borderId="0" xfId="1" applyNumberFormat="1" applyFont="1" applyAlignment="1">
      <alignment horizontal="right"/>
    </xf>
    <xf numFmtId="0" fontId="22" fillId="0" borderId="0" xfId="1" applyFont="1" applyAlignment="1">
      <alignment wrapText="1"/>
    </xf>
    <xf numFmtId="0" fontId="24" fillId="0" borderId="0" xfId="3" applyFont="1" applyAlignment="1">
      <alignment horizontal="left" vertical="top" wrapText="1"/>
    </xf>
    <xf numFmtId="169" fontId="17" fillId="0" borderId="0" xfId="3" applyNumberFormat="1" applyFont="1" applyAlignment="1">
      <alignment horizontal="left" vertical="top" wrapText="1"/>
    </xf>
    <xf numFmtId="169" fontId="17" fillId="0" borderId="0" xfId="3" applyNumberFormat="1" applyFont="1" applyBorder="1" applyAlignment="1">
      <alignment horizontal="left" vertical="top" wrapText="1"/>
    </xf>
    <xf numFmtId="169" fontId="17" fillId="0" borderId="0" xfId="3" applyNumberFormat="1" applyFont="1" applyAlignment="1">
      <alignment vertical="top" wrapText="1"/>
    </xf>
    <xf numFmtId="0" fontId="17" fillId="0" borderId="0" xfId="3" applyFont="1" applyAlignment="1">
      <alignment vertical="top" wrapText="1"/>
    </xf>
    <xf numFmtId="0" fontId="17" fillId="0" borderId="0" xfId="3" applyFont="1" applyBorder="1" applyAlignment="1">
      <alignment vertical="top" wrapText="1"/>
    </xf>
    <xf numFmtId="0" fontId="17" fillId="0" borderId="0" xfId="3" applyFont="1" applyBorder="1" applyAlignment="1">
      <alignment vertical="center" wrapText="1"/>
    </xf>
    <xf numFmtId="169" fontId="13" fillId="0" borderId="0" xfId="1" applyNumberFormat="1" applyFont="1" applyBorder="1" applyAlignment="1">
      <alignment horizontal="center"/>
    </xf>
    <xf numFmtId="170" fontId="13" fillId="0" borderId="0" xfId="2" applyNumberFormat="1" applyFont="1" applyBorder="1" applyAlignment="1">
      <alignment horizontal="left" vertical="top" wrapText="1"/>
    </xf>
    <xf numFmtId="4" fontId="15" fillId="0" borderId="4" xfId="2" applyNumberFormat="1" applyFont="1" applyFill="1" applyBorder="1" applyAlignment="1">
      <alignment horizontal="right" vertical="top" wrapText="1"/>
    </xf>
    <xf numFmtId="4" fontId="15" fillId="0" borderId="4" xfId="2" applyNumberFormat="1" applyFont="1" applyFill="1" applyBorder="1" applyAlignment="1">
      <alignment horizontal="right" vertical="center" wrapText="1"/>
    </xf>
    <xf numFmtId="1" fontId="16" fillId="0" borderId="4" xfId="1" applyNumberFormat="1" applyFont="1" applyBorder="1" applyAlignment="1">
      <alignment vertical="center" wrapText="1"/>
    </xf>
    <xf numFmtId="1" fontId="16" fillId="0" borderId="4" xfId="1" applyNumberFormat="1" applyFont="1" applyBorder="1" applyAlignment="1">
      <alignment horizontal="center" vertical="center" wrapText="1"/>
    </xf>
    <xf numFmtId="2" fontId="11" fillId="0" borderId="0" xfId="1" applyNumberFormat="1" applyFont="1" applyAlignment="1"/>
    <xf numFmtId="2" fontId="11" fillId="0" borderId="0" xfId="1" applyNumberFormat="1" applyFont="1"/>
    <xf numFmtId="2" fontId="3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5" fillId="0" borderId="0" xfId="1" applyFont="1"/>
    <xf numFmtId="0" fontId="26" fillId="0" borderId="0" xfId="1" applyFont="1"/>
    <xf numFmtId="0" fontId="27" fillId="0" borderId="0" xfId="1" applyFont="1" applyAlignment="1">
      <alignment horizontal="center"/>
    </xf>
    <xf numFmtId="0" fontId="27" fillId="0" borderId="0" xfId="1" applyFont="1" applyAlignment="1">
      <alignment horizontal="center"/>
    </xf>
    <xf numFmtId="0" fontId="27" fillId="0" borderId="0" xfId="1" applyFont="1" applyAlignment="1">
      <alignment horizontal="center" wrapText="1"/>
    </xf>
    <xf numFmtId="0" fontId="27" fillId="0" borderId="0" xfId="1" applyFont="1" applyAlignment="1">
      <alignment horizontal="center" wrapText="1"/>
    </xf>
    <xf numFmtId="0" fontId="26" fillId="0" borderId="1" xfId="1" quotePrefix="1" applyFont="1" applyBorder="1" applyAlignment="1">
      <alignment horizontal="center" wrapText="1"/>
    </xf>
    <xf numFmtId="0" fontId="26" fillId="0" borderId="1" xfId="1" applyFont="1" applyBorder="1" applyAlignment="1">
      <alignment horizontal="center" wrapText="1"/>
    </xf>
    <xf numFmtId="0" fontId="25" fillId="0" borderId="0" xfId="1" applyFont="1" applyBorder="1" applyAlignment="1">
      <alignment horizontal="center"/>
    </xf>
    <xf numFmtId="0" fontId="28" fillId="0" borderId="3" xfId="1" applyFont="1" applyBorder="1" applyAlignment="1">
      <alignment horizontal="center" vertical="top"/>
    </xf>
    <xf numFmtId="0" fontId="28" fillId="0" borderId="0" xfId="1" applyFont="1" applyBorder="1" applyAlignment="1">
      <alignment horizontal="center" vertical="top"/>
    </xf>
    <xf numFmtId="0" fontId="26" fillId="0" borderId="4" xfId="1" applyFont="1" applyBorder="1" applyAlignment="1">
      <alignment horizontal="center" textRotation="90" wrapText="1"/>
    </xf>
    <xf numFmtId="0" fontId="26" fillId="0" borderId="0" xfId="1" applyFont="1" applyBorder="1" applyAlignment="1">
      <alignment horizontal="center" textRotation="90" wrapText="1"/>
    </xf>
    <xf numFmtId="0" fontId="26" fillId="0" borderId="4" xfId="1" applyFont="1" applyBorder="1" applyAlignment="1">
      <alignment horizontal="center"/>
    </xf>
    <xf numFmtId="0" fontId="26" fillId="0" borderId="0" xfId="1" applyFont="1" applyBorder="1" applyAlignment="1">
      <alignment horizontal="center"/>
    </xf>
    <xf numFmtId="4" fontId="26" fillId="0" borderId="4" xfId="1" applyNumberFormat="1" applyFont="1" applyBorder="1" applyAlignment="1">
      <alignment horizontal="center"/>
    </xf>
    <xf numFmtId="4" fontId="26" fillId="0" borderId="0" xfId="1" applyNumberFormat="1" applyFont="1" applyBorder="1" applyAlignment="1">
      <alignment horizontal="center"/>
    </xf>
    <xf numFmtId="0" fontId="26" fillId="0" borderId="4" xfId="1" applyFont="1" applyBorder="1"/>
    <xf numFmtId="0" fontId="29" fillId="0" borderId="4" xfId="1" applyFont="1" applyBorder="1" applyAlignment="1">
      <alignment horizontal="center"/>
    </xf>
    <xf numFmtId="4" fontId="29" fillId="0" borderId="4" xfId="1" applyNumberFormat="1" applyFont="1" applyBorder="1" applyAlignment="1">
      <alignment horizontal="center"/>
    </xf>
    <xf numFmtId="4" fontId="29" fillId="0" borderId="0" xfId="1" applyNumberFormat="1" applyFont="1" applyBorder="1" applyAlignment="1">
      <alignment horizontal="center"/>
    </xf>
    <xf numFmtId="0" fontId="26" fillId="0" borderId="4" xfId="1" applyFont="1" applyBorder="1" applyAlignment="1">
      <alignment vertical="center"/>
    </xf>
    <xf numFmtId="0" fontId="26" fillId="0" borderId="4" xfId="1" applyFont="1" applyFill="1" applyBorder="1" applyAlignment="1">
      <alignment horizontal="center" vertical="center"/>
    </xf>
    <xf numFmtId="0" fontId="26" fillId="0" borderId="4" xfId="1" applyFont="1" applyBorder="1" applyAlignment="1">
      <alignment vertical="center" wrapText="1"/>
    </xf>
    <xf numFmtId="0" fontId="26" fillId="0" borderId="4" xfId="1" applyFont="1" applyBorder="1" applyAlignment="1">
      <alignment horizontal="center" vertical="center"/>
    </xf>
    <xf numFmtId="0" fontId="25" fillId="0" borderId="1" xfId="1" applyFont="1" applyBorder="1"/>
    <xf numFmtId="0" fontId="26" fillId="0" borderId="0" xfId="1" applyFont="1" applyAlignment="1">
      <alignment horizontal="left" vertical="center" wrapText="1"/>
    </xf>
    <xf numFmtId="0" fontId="26" fillId="0" borderId="0" xfId="1" applyFont="1" applyAlignment="1">
      <alignment horizontal="left" vertical="center" wrapText="1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0" xfId="1" quotePrefix="1" applyFont="1" applyAlignment="1">
      <alignment horizontal="left" vertical="center" wrapText="1"/>
    </xf>
    <xf numFmtId="0" fontId="22" fillId="0" borderId="4" xfId="1" applyFont="1" applyBorder="1"/>
    <xf numFmtId="0" fontId="22" fillId="0" borderId="4" xfId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2" fillId="0" borderId="4" xfId="1" applyFont="1" applyBorder="1" applyAlignment="1">
      <alignment wrapText="1"/>
    </xf>
    <xf numFmtId="0" fontId="30" fillId="0" borderId="0" xfId="1" applyFont="1" applyAlignment="1">
      <alignment horizontal="right"/>
    </xf>
    <xf numFmtId="0" fontId="30" fillId="0" borderId="4" xfId="1" applyFont="1" applyBorder="1" applyAlignment="1">
      <alignment horizontal="right"/>
    </xf>
    <xf numFmtId="0" fontId="28" fillId="0" borderId="4" xfId="1" applyFont="1" applyBorder="1" applyAlignment="1" applyProtection="1">
      <alignment horizontal="center" vertical="center"/>
      <protection locked="0"/>
    </xf>
    <xf numFmtId="0" fontId="28" fillId="0" borderId="4" xfId="1" applyFont="1" applyFill="1" applyBorder="1" applyAlignment="1" applyProtection="1">
      <alignment horizontal="center"/>
      <protection locked="0"/>
    </xf>
  </cellXfs>
  <cellStyles count="4">
    <cellStyle name="S4" xfId="3" xr:uid="{8F4B25F5-E44A-400B-82F4-1F1B88E67F08}"/>
    <cellStyle name="Обычный" xfId="0" builtinId="0"/>
    <cellStyle name="Обычный 2" xfId="1" xr:uid="{A567E2C7-6902-47E4-81F1-51AD85E07216}"/>
    <cellStyle name="Финансовый 2" xfId="2" xr:uid="{7446687F-4642-46C5-81DB-0BD43B6B60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58730-C115-4C2C-838A-B78C3288C61C}">
  <sheetPr>
    <tabColor theme="8" tint="0.39997558519241921"/>
    <pageSetUpPr fitToPage="1"/>
  </sheetPr>
  <dimension ref="A2:K86"/>
  <sheetViews>
    <sheetView zoomScaleNormal="100" workbookViewId="0">
      <selection activeCell="L28" sqref="L28"/>
    </sheetView>
  </sheetViews>
  <sheetFormatPr defaultRowHeight="12.75" x14ac:dyDescent="0.2"/>
  <cols>
    <col min="1" max="1" width="4.140625" style="148" customWidth="1"/>
    <col min="2" max="2" width="20.140625" style="147" customWidth="1"/>
    <col min="3" max="3" width="28.140625" style="147" customWidth="1"/>
    <col min="4" max="4" width="12" style="146" customWidth="1"/>
    <col min="5" max="5" width="10.140625" style="146" customWidth="1"/>
    <col min="6" max="6" width="12.42578125" style="146" customWidth="1"/>
    <col min="7" max="7" width="10.42578125" style="146" customWidth="1"/>
    <col min="8" max="8" width="10.85546875" style="145" customWidth="1"/>
    <col min="9" max="16384" width="9.140625" style="144"/>
  </cols>
  <sheetData>
    <row r="2" spans="1:11" x14ac:dyDescent="0.2">
      <c r="A2" s="153" t="s">
        <v>369</v>
      </c>
      <c r="B2" s="151"/>
      <c r="C2" s="151"/>
      <c r="D2" s="150"/>
      <c r="E2" s="254"/>
      <c r="F2" s="150"/>
      <c r="G2" s="150"/>
      <c r="H2" s="149"/>
    </row>
    <row r="3" spans="1:11" s="246" customFormat="1" ht="12" x14ac:dyDescent="0.2">
      <c r="A3" s="253"/>
      <c r="B3" s="252"/>
      <c r="C3" s="251"/>
      <c r="D3" s="250"/>
      <c r="E3" s="250"/>
      <c r="F3" s="249"/>
      <c r="G3" s="249"/>
      <c r="H3" s="248"/>
      <c r="I3" s="247"/>
      <c r="J3" s="247"/>
      <c r="K3" s="247"/>
    </row>
    <row r="4" spans="1:11" x14ac:dyDescent="0.2">
      <c r="A4" s="153" t="s">
        <v>368</v>
      </c>
      <c r="D4" s="245">
        <f>H45</f>
        <v>785.86031999999989</v>
      </c>
      <c r="E4" s="146" t="s">
        <v>29</v>
      </c>
    </row>
    <row r="5" spans="1:11" x14ac:dyDescent="0.2">
      <c r="A5" s="153" t="s">
        <v>367</v>
      </c>
      <c r="E5" s="146" t="s">
        <v>29</v>
      </c>
    </row>
    <row r="7" spans="1:11" s="243" customFormat="1" x14ac:dyDescent="0.2">
      <c r="A7" s="244" t="s">
        <v>366</v>
      </c>
      <c r="B7" s="244"/>
      <c r="C7" s="244"/>
      <c r="D7" s="244"/>
      <c r="E7" s="244"/>
      <c r="F7" s="244"/>
      <c r="G7" s="244"/>
      <c r="H7" s="244"/>
    </row>
    <row r="8" spans="1:11" ht="51.75" customHeight="1" x14ac:dyDescent="0.2">
      <c r="A8" s="242" t="s">
        <v>14</v>
      </c>
      <c r="B8" s="241"/>
      <c r="C8" s="241"/>
      <c r="D8" s="241"/>
      <c r="E8" s="241"/>
      <c r="F8" s="241"/>
      <c r="G8" s="241"/>
      <c r="H8" s="241"/>
    </row>
    <row r="9" spans="1:11" s="239" customFormat="1" ht="12" x14ac:dyDescent="0.2">
      <c r="A9" s="240" t="s">
        <v>15</v>
      </c>
      <c r="B9" s="240"/>
      <c r="C9" s="240"/>
      <c r="D9" s="240"/>
      <c r="E9" s="240"/>
      <c r="F9" s="240"/>
      <c r="G9" s="240"/>
      <c r="H9" s="240"/>
    </row>
    <row r="11" spans="1:11" x14ac:dyDescent="0.2">
      <c r="A11" s="238" t="s">
        <v>365</v>
      </c>
      <c r="B11" s="238"/>
      <c r="C11" s="238"/>
    </row>
    <row r="13" spans="1:11" ht="12.75" customHeight="1" x14ac:dyDescent="0.2">
      <c r="A13" s="237" t="s">
        <v>364</v>
      </c>
      <c r="B13" s="237" t="s">
        <v>363</v>
      </c>
      <c r="C13" s="237" t="s">
        <v>362</v>
      </c>
      <c r="D13" s="235" t="s">
        <v>361</v>
      </c>
      <c r="E13" s="236"/>
      <c r="F13" s="236"/>
      <c r="G13" s="236"/>
      <c r="H13" s="235" t="s">
        <v>360</v>
      </c>
    </row>
    <row r="14" spans="1:11" s="225" customFormat="1" ht="52.5" customHeight="1" x14ac:dyDescent="0.25">
      <c r="A14" s="234"/>
      <c r="B14" s="234"/>
      <c r="C14" s="234"/>
      <c r="D14" s="232" t="s">
        <v>359</v>
      </c>
      <c r="E14" s="233" t="s">
        <v>358</v>
      </c>
      <c r="F14" s="232" t="s">
        <v>357</v>
      </c>
      <c r="G14" s="232" t="s">
        <v>356</v>
      </c>
      <c r="H14" s="231"/>
    </row>
    <row r="15" spans="1:11" s="225" customFormat="1" x14ac:dyDescent="0.25">
      <c r="A15" s="230">
        <v>1</v>
      </c>
      <c r="B15" s="229">
        <v>2</v>
      </c>
      <c r="C15" s="229">
        <v>3</v>
      </c>
      <c r="D15" s="229">
        <v>4</v>
      </c>
      <c r="E15" s="229">
        <v>5</v>
      </c>
      <c r="F15" s="229">
        <v>6</v>
      </c>
      <c r="G15" s="229">
        <v>7</v>
      </c>
      <c r="H15" s="229">
        <v>8</v>
      </c>
    </row>
    <row r="16" spans="1:11" s="225" customFormat="1" ht="15" customHeight="1" x14ac:dyDescent="0.25">
      <c r="A16" s="205" t="s">
        <v>355</v>
      </c>
      <c r="B16" s="204"/>
      <c r="C16" s="204"/>
      <c r="D16" s="204"/>
      <c r="E16" s="204"/>
      <c r="F16" s="204"/>
      <c r="G16" s="204"/>
      <c r="H16" s="228"/>
    </row>
    <row r="17" spans="1:11" s="225" customFormat="1" ht="15" customHeight="1" x14ac:dyDescent="0.25">
      <c r="A17" s="226">
        <v>1</v>
      </c>
      <c r="B17" s="226"/>
      <c r="C17" s="227" t="s">
        <v>354</v>
      </c>
      <c r="D17" s="186">
        <v>0</v>
      </c>
      <c r="E17" s="186">
        <v>0</v>
      </c>
      <c r="F17" s="186">
        <v>0</v>
      </c>
      <c r="G17" s="186">
        <v>0</v>
      </c>
      <c r="H17" s="186">
        <f>SUM(D17:G17)</f>
        <v>0</v>
      </c>
    </row>
    <row r="18" spans="1:11" s="225" customFormat="1" ht="15" customHeight="1" x14ac:dyDescent="0.25">
      <c r="A18" s="226"/>
      <c r="B18" s="226"/>
      <c r="C18" s="182" t="s">
        <v>353</v>
      </c>
      <c r="D18" s="190">
        <v>0</v>
      </c>
      <c r="E18" s="190">
        <f>E17</f>
        <v>0</v>
      </c>
      <c r="F18" s="190">
        <f>F17</f>
        <v>0</v>
      </c>
      <c r="G18" s="190">
        <f>G17</f>
        <v>0</v>
      </c>
      <c r="H18" s="190">
        <f>SUM(D18:G18)</f>
        <v>0</v>
      </c>
    </row>
    <row r="19" spans="1:11" s="185" customFormat="1" ht="15" customHeight="1" x14ac:dyDescent="0.2">
      <c r="A19" s="205" t="s">
        <v>352</v>
      </c>
      <c r="B19" s="204"/>
      <c r="C19" s="204"/>
      <c r="D19" s="203"/>
      <c r="E19" s="203"/>
      <c r="F19" s="203"/>
      <c r="G19" s="203"/>
      <c r="H19" s="202"/>
    </row>
    <row r="20" spans="1:11" s="185" customFormat="1" ht="15" customHeight="1" x14ac:dyDescent="0.2">
      <c r="A20" s="189">
        <v>2</v>
      </c>
      <c r="B20" s="224" t="s">
        <v>351</v>
      </c>
      <c r="C20" s="223" t="s">
        <v>350</v>
      </c>
      <c r="D20" s="222">
        <f>('02-01-01'!L287+'02-01-02'!L205+'02-01-03'!L243+'02-01-04'!L73+'02-01-05'!L85)/1000</f>
        <v>72.096390000000014</v>
      </c>
      <c r="E20" s="186">
        <f>('02-01-01'!L294+'02-01-02'!L212+'02-01-03'!L250)/1000</f>
        <v>3.8733200000000001</v>
      </c>
      <c r="F20" s="186">
        <f>('02-01-01'!L301+'02-01-02'!L219+'02-01-05'!L91)/1000</f>
        <v>475.92061000000001</v>
      </c>
      <c r="G20" s="186">
        <v>0</v>
      </c>
      <c r="H20" s="186">
        <f>SUM(D20:G20)</f>
        <v>551.89031999999997</v>
      </c>
      <c r="J20" s="210"/>
    </row>
    <row r="21" spans="1:11" s="209" customFormat="1" ht="15" customHeight="1" x14ac:dyDescent="0.2">
      <c r="A21" s="184"/>
      <c r="B21" s="184"/>
      <c r="C21" s="182" t="s">
        <v>349</v>
      </c>
      <c r="D21" s="190">
        <f>D20</f>
        <v>72.096390000000014</v>
      </c>
      <c r="E21" s="190">
        <f>E20</f>
        <v>3.8733200000000001</v>
      </c>
      <c r="F21" s="190">
        <f>F20</f>
        <v>475.92061000000001</v>
      </c>
      <c r="G21" s="190">
        <f>G20</f>
        <v>0</v>
      </c>
      <c r="H21" s="190">
        <f>SUM(D21:G21)</f>
        <v>551.89031999999997</v>
      </c>
    </row>
    <row r="22" spans="1:11" s="220" customFormat="1" ht="15" customHeight="1" x14ac:dyDescent="0.2">
      <c r="A22" s="184"/>
      <c r="B22" s="184" t="s">
        <v>320</v>
      </c>
      <c r="C22" s="191" t="s">
        <v>348</v>
      </c>
      <c r="D22" s="190">
        <f>D21+D18</f>
        <v>72.096390000000014</v>
      </c>
      <c r="E22" s="190">
        <f>E21+E18</f>
        <v>3.8733200000000001</v>
      </c>
      <c r="F22" s="190">
        <f>F21+F18</f>
        <v>475.92061000000001</v>
      </c>
      <c r="G22" s="190">
        <f>G21+G18</f>
        <v>0</v>
      </c>
      <c r="H22" s="190">
        <f>SUM(D22:G22)</f>
        <v>551.89031999999997</v>
      </c>
      <c r="J22" s="221"/>
    </row>
    <row r="23" spans="1:11" s="213" customFormat="1" ht="15" customHeight="1" x14ac:dyDescent="0.2">
      <c r="A23" s="219" t="s">
        <v>347</v>
      </c>
      <c r="B23" s="218"/>
      <c r="C23" s="218"/>
      <c r="D23" s="217"/>
      <c r="E23" s="217"/>
      <c r="F23" s="217"/>
      <c r="G23" s="217"/>
      <c r="H23" s="216"/>
      <c r="J23" s="214"/>
      <c r="K23" s="214"/>
    </row>
    <row r="24" spans="1:11" s="213" customFormat="1" ht="27" customHeight="1" x14ac:dyDescent="0.2">
      <c r="A24" s="189">
        <v>3</v>
      </c>
      <c r="B24" s="194" t="s">
        <v>346</v>
      </c>
      <c r="C24" s="207" t="s">
        <v>345</v>
      </c>
      <c r="D24" s="215">
        <f>ROUND(D22*2%,2)</f>
        <v>1.44</v>
      </c>
      <c r="E24" s="215">
        <f>ROUND(E22*2%,2)</f>
        <v>0.08</v>
      </c>
      <c r="F24" s="215">
        <v>0</v>
      </c>
      <c r="G24" s="215">
        <f>G22*2%</f>
        <v>0</v>
      </c>
      <c r="H24" s="192">
        <f>SUM(D24:G24)</f>
        <v>1.52</v>
      </c>
      <c r="J24" s="214"/>
      <c r="K24" s="214"/>
    </row>
    <row r="25" spans="1:11" s="209" customFormat="1" ht="15" customHeight="1" x14ac:dyDescent="0.2">
      <c r="A25" s="184"/>
      <c r="B25" s="184"/>
      <c r="C25" s="182" t="s">
        <v>344</v>
      </c>
      <c r="D25" s="190">
        <f>D24</f>
        <v>1.44</v>
      </c>
      <c r="E25" s="190">
        <f>E24</f>
        <v>0.08</v>
      </c>
      <c r="F25" s="190">
        <f>SUM(F24:F24)</f>
        <v>0</v>
      </c>
      <c r="G25" s="190">
        <f>SUM(G24:G24)</f>
        <v>0</v>
      </c>
      <c r="H25" s="190">
        <f>SUM(D25:G25)</f>
        <v>1.52</v>
      </c>
      <c r="J25" s="212"/>
    </row>
    <row r="26" spans="1:11" s="209" customFormat="1" ht="15" customHeight="1" x14ac:dyDescent="0.2">
      <c r="A26" s="184"/>
      <c r="B26" s="184" t="s">
        <v>320</v>
      </c>
      <c r="C26" s="191" t="s">
        <v>343</v>
      </c>
      <c r="D26" s="190">
        <f>D22+D25</f>
        <v>73.536390000000011</v>
      </c>
      <c r="E26" s="190">
        <f>E22+E25</f>
        <v>3.9533200000000002</v>
      </c>
      <c r="F26" s="190">
        <f>F22+F25</f>
        <v>475.92061000000001</v>
      </c>
      <c r="G26" s="190">
        <f>G22+G25</f>
        <v>0</v>
      </c>
      <c r="H26" s="190">
        <f>SUM(D26:G26)</f>
        <v>553.41032000000007</v>
      </c>
    </row>
    <row r="27" spans="1:11" s="185" customFormat="1" ht="15" customHeight="1" x14ac:dyDescent="0.2">
      <c r="A27" s="205" t="s">
        <v>342</v>
      </c>
      <c r="B27" s="204"/>
      <c r="C27" s="204"/>
      <c r="D27" s="203"/>
      <c r="E27" s="203"/>
      <c r="F27" s="203"/>
      <c r="G27" s="203"/>
      <c r="H27" s="202"/>
      <c r="K27" s="210"/>
    </row>
    <row r="28" spans="1:11" s="185" customFormat="1" ht="27" customHeight="1" x14ac:dyDescent="0.2">
      <c r="A28" s="189">
        <v>4</v>
      </c>
      <c r="B28" s="194" t="s">
        <v>341</v>
      </c>
      <c r="C28" s="207" t="s">
        <v>340</v>
      </c>
      <c r="D28" s="192">
        <f>ROUND(D26*2.28%,2)</f>
        <v>1.68</v>
      </c>
      <c r="E28" s="192">
        <f>ROUND(E26*2.28%,2)</f>
        <v>0.09</v>
      </c>
      <c r="F28" s="196">
        <v>0</v>
      </c>
      <c r="G28" s="196">
        <v>0</v>
      </c>
      <c r="H28" s="192">
        <f>SUM(D28:G28)</f>
        <v>1.77</v>
      </c>
      <c r="K28" s="210"/>
    </row>
    <row r="29" spans="1:11" s="185" customFormat="1" ht="15" customHeight="1" x14ac:dyDescent="0.2">
      <c r="A29" s="189">
        <v>5</v>
      </c>
      <c r="B29" s="211"/>
      <c r="C29" s="207" t="s">
        <v>339</v>
      </c>
      <c r="D29" s="199">
        <v>0</v>
      </c>
      <c r="E29" s="199">
        <v>0</v>
      </c>
      <c r="F29" s="199">
        <v>0</v>
      </c>
      <c r="G29" s="199">
        <f>ROUND('ССР тек'!G29/12.27,2)</f>
        <v>2.71</v>
      </c>
      <c r="H29" s="186">
        <f>SUM(D29:G29)</f>
        <v>2.71</v>
      </c>
      <c r="K29" s="210"/>
    </row>
    <row r="30" spans="1:11" s="209" customFormat="1" ht="15" customHeight="1" x14ac:dyDescent="0.2">
      <c r="A30" s="189"/>
      <c r="B30" s="184"/>
      <c r="C30" s="182" t="s">
        <v>338</v>
      </c>
      <c r="D30" s="190">
        <f>SUM(D28:D29)</f>
        <v>1.68</v>
      </c>
      <c r="E30" s="190">
        <f>SUM(E28:E29)</f>
        <v>0.09</v>
      </c>
      <c r="F30" s="190">
        <f>SUM(F28:F29)</f>
        <v>0</v>
      </c>
      <c r="G30" s="190">
        <f>SUM(G28:G29)</f>
        <v>2.71</v>
      </c>
      <c r="H30" s="190">
        <f>SUM(D30:G30)</f>
        <v>4.4800000000000004</v>
      </c>
    </row>
    <row r="31" spans="1:11" s="209" customFormat="1" ht="15" customHeight="1" x14ac:dyDescent="0.2">
      <c r="A31" s="184"/>
      <c r="B31" s="184" t="s">
        <v>320</v>
      </c>
      <c r="C31" s="191" t="s">
        <v>337</v>
      </c>
      <c r="D31" s="190">
        <f>D26+D30</f>
        <v>75.216390000000018</v>
      </c>
      <c r="E31" s="190">
        <f>E26+E30</f>
        <v>4.0433200000000005</v>
      </c>
      <c r="F31" s="190">
        <f>F26+F30</f>
        <v>475.92061000000001</v>
      </c>
      <c r="G31" s="190">
        <f>G26+G30</f>
        <v>2.71</v>
      </c>
      <c r="H31" s="190">
        <f>SUM(D31:G31)</f>
        <v>557.89032000000009</v>
      </c>
    </row>
    <row r="32" spans="1:11" s="185" customFormat="1" ht="15" customHeight="1" x14ac:dyDescent="0.2">
      <c r="A32" s="205" t="s">
        <v>336</v>
      </c>
      <c r="B32" s="204"/>
      <c r="C32" s="204"/>
      <c r="D32" s="203"/>
      <c r="E32" s="203"/>
      <c r="F32" s="203"/>
      <c r="G32" s="203"/>
      <c r="H32" s="202"/>
    </row>
    <row r="33" spans="1:8" s="185" customFormat="1" ht="37.5" customHeight="1" x14ac:dyDescent="0.2">
      <c r="A33" s="189">
        <v>6</v>
      </c>
      <c r="B33" s="208" t="s">
        <v>335</v>
      </c>
      <c r="C33" s="207" t="s">
        <v>334</v>
      </c>
      <c r="D33" s="193">
        <v>0</v>
      </c>
      <c r="E33" s="192">
        <v>0</v>
      </c>
      <c r="F33" s="192">
        <v>0</v>
      </c>
      <c r="G33" s="206">
        <f>ROUND((H31+H40)*11.24%,2)</f>
        <v>63.04</v>
      </c>
      <c r="H33" s="192">
        <f>SUM(D33:G33)</f>
        <v>63.04</v>
      </c>
    </row>
    <row r="34" spans="1:8" s="185" customFormat="1" ht="38.1" customHeight="1" x14ac:dyDescent="0.2">
      <c r="A34" s="189">
        <v>7</v>
      </c>
      <c r="B34" s="208" t="s">
        <v>333</v>
      </c>
      <c r="C34" s="207" t="s">
        <v>332</v>
      </c>
      <c r="D34" s="193">
        <v>0</v>
      </c>
      <c r="E34" s="192">
        <v>0</v>
      </c>
      <c r="F34" s="192">
        <v>0</v>
      </c>
      <c r="G34" s="206">
        <f>ROUND((D31+E31+F31)*2.14%,2)</f>
        <v>11.88</v>
      </c>
      <c r="H34" s="192">
        <f>SUM(D34:G34)</f>
        <v>11.88</v>
      </c>
    </row>
    <row r="35" spans="1:8" s="180" customFormat="1" ht="15" customHeight="1" x14ac:dyDescent="0.2">
      <c r="A35" s="184"/>
      <c r="B35" s="184"/>
      <c r="C35" s="182" t="s">
        <v>331</v>
      </c>
      <c r="D35" s="190">
        <f>D34</f>
        <v>0</v>
      </c>
      <c r="E35" s="190">
        <f>E34</f>
        <v>0</v>
      </c>
      <c r="F35" s="190">
        <f>F34</f>
        <v>0</v>
      </c>
      <c r="G35" s="190">
        <f>G33+G34</f>
        <v>74.92</v>
      </c>
      <c r="H35" s="190">
        <f>SUM(D35:G35)</f>
        <v>74.92</v>
      </c>
    </row>
    <row r="36" spans="1:8" s="180" customFormat="1" ht="15" customHeight="1" x14ac:dyDescent="0.2">
      <c r="A36" s="184"/>
      <c r="B36" s="184" t="s">
        <v>320</v>
      </c>
      <c r="C36" s="191" t="s">
        <v>330</v>
      </c>
      <c r="D36" s="190">
        <f>D31+D35</f>
        <v>75.216390000000018</v>
      </c>
      <c r="E36" s="190">
        <f>E31+E35</f>
        <v>4.0433200000000005</v>
      </c>
      <c r="F36" s="190">
        <f>F31+F35</f>
        <v>475.92061000000001</v>
      </c>
      <c r="G36" s="190">
        <f>G31+G35</f>
        <v>77.63</v>
      </c>
      <c r="H36" s="190">
        <f>SUM(D36:G36)</f>
        <v>632.81032000000005</v>
      </c>
    </row>
    <row r="37" spans="1:8" s="185" customFormat="1" ht="15" customHeight="1" x14ac:dyDescent="0.2">
      <c r="A37" s="205" t="s">
        <v>329</v>
      </c>
      <c r="B37" s="204"/>
      <c r="C37" s="204"/>
      <c r="D37" s="203"/>
      <c r="E37" s="203"/>
      <c r="F37" s="203"/>
      <c r="G37" s="203"/>
      <c r="H37" s="202"/>
    </row>
    <row r="38" spans="1:8" s="185" customFormat="1" ht="15" customHeight="1" x14ac:dyDescent="0.2">
      <c r="A38" s="201">
        <v>8</v>
      </c>
      <c r="B38" s="200" t="s">
        <v>328</v>
      </c>
      <c r="C38" s="197" t="s">
        <v>327</v>
      </c>
      <c r="D38" s="199">
        <v>0</v>
      </c>
      <c r="E38" s="199">
        <v>0</v>
      </c>
      <c r="F38" s="199">
        <v>0</v>
      </c>
      <c r="G38" s="196">
        <f>ROUND('ССР тек'!G38/5.22/1.19,2)</f>
        <v>1.87</v>
      </c>
      <c r="H38" s="186">
        <f>SUM(D38:G38)</f>
        <v>1.87</v>
      </c>
    </row>
    <row r="39" spans="1:8" s="185" customFormat="1" ht="38.1" customHeight="1" x14ac:dyDescent="0.2">
      <c r="A39" s="189">
        <v>9</v>
      </c>
      <c r="B39" s="198" t="s">
        <v>326</v>
      </c>
      <c r="C39" s="197" t="s">
        <v>325</v>
      </c>
      <c r="D39" s="196">
        <v>0</v>
      </c>
      <c r="E39" s="196">
        <v>0</v>
      </c>
      <c r="F39" s="196">
        <v>0</v>
      </c>
      <c r="G39" s="196">
        <f>ROUND(H31*0.2%,2)</f>
        <v>1.1200000000000001</v>
      </c>
      <c r="H39" s="192">
        <f>SUM(D39:G39)</f>
        <v>1.1200000000000001</v>
      </c>
    </row>
    <row r="40" spans="1:8" s="180" customFormat="1" ht="15" customHeight="1" x14ac:dyDescent="0.2">
      <c r="A40" s="195"/>
      <c r="B40" s="184"/>
      <c r="C40" s="182" t="s">
        <v>324</v>
      </c>
      <c r="D40" s="190">
        <f>D38+D39</f>
        <v>0</v>
      </c>
      <c r="E40" s="190">
        <f>E38+E39</f>
        <v>0</v>
      </c>
      <c r="F40" s="190">
        <f>F38+F39</f>
        <v>0</v>
      </c>
      <c r="G40" s="190">
        <f>G38+G39</f>
        <v>2.99</v>
      </c>
      <c r="H40" s="190">
        <f>SUM(D40:G40)</f>
        <v>2.99</v>
      </c>
    </row>
    <row r="41" spans="1:8" s="180" customFormat="1" ht="15" customHeight="1" x14ac:dyDescent="0.2">
      <c r="A41" s="184"/>
      <c r="B41" s="184" t="s">
        <v>320</v>
      </c>
      <c r="C41" s="191" t="s">
        <v>323</v>
      </c>
      <c r="D41" s="190">
        <f>D36+D40</f>
        <v>75.216390000000018</v>
      </c>
      <c r="E41" s="190">
        <f>E36+E40</f>
        <v>4.0433200000000005</v>
      </c>
      <c r="F41" s="190">
        <f>F36+F40</f>
        <v>475.92061000000001</v>
      </c>
      <c r="G41" s="190">
        <f>G36+G40</f>
        <v>80.61999999999999</v>
      </c>
      <c r="H41" s="190">
        <f>SUM(D41:G41)</f>
        <v>635.80032000000006</v>
      </c>
    </row>
    <row r="42" spans="1:8" s="185" customFormat="1" ht="38.1" customHeight="1" x14ac:dyDescent="0.2">
      <c r="A42" s="189">
        <v>10</v>
      </c>
      <c r="B42" s="194" t="s">
        <v>322</v>
      </c>
      <c r="C42" s="187" t="s">
        <v>321</v>
      </c>
      <c r="D42" s="193">
        <f>ROUND(D41*3%,2)</f>
        <v>2.2599999999999998</v>
      </c>
      <c r="E42" s="193">
        <f>ROUND(E41*3%,2)</f>
        <v>0.12</v>
      </c>
      <c r="F42" s="193">
        <f>ROUND(F41*3%,2)</f>
        <v>14.28</v>
      </c>
      <c r="G42" s="193">
        <f>ROUND(G41*3%,2)</f>
        <v>2.42</v>
      </c>
      <c r="H42" s="192">
        <f>SUM(D42:G42)</f>
        <v>19.079999999999998</v>
      </c>
    </row>
    <row r="43" spans="1:8" s="180" customFormat="1" ht="15" customHeight="1" x14ac:dyDescent="0.2">
      <c r="A43" s="184"/>
      <c r="B43" s="184" t="s">
        <v>320</v>
      </c>
      <c r="C43" s="191" t="s">
        <v>319</v>
      </c>
      <c r="D43" s="190">
        <f>D41+D42</f>
        <v>77.476390000000023</v>
      </c>
      <c r="E43" s="190">
        <f>E41+E42</f>
        <v>4.1633200000000006</v>
      </c>
      <c r="F43" s="190">
        <f>F41+F42</f>
        <v>490.20060999999998</v>
      </c>
      <c r="G43" s="190">
        <f>G41+G42</f>
        <v>83.039999999999992</v>
      </c>
      <c r="H43" s="190">
        <f>SUM(D43:G43)</f>
        <v>654.88031999999998</v>
      </c>
    </row>
    <row r="44" spans="1:8" s="185" customFormat="1" ht="15" customHeight="1" x14ac:dyDescent="0.2">
      <c r="A44" s="189"/>
      <c r="B44" s="188"/>
      <c r="C44" s="187" t="s">
        <v>318</v>
      </c>
      <c r="D44" s="186">
        <f>ROUND(D43*20%,2)</f>
        <v>15.5</v>
      </c>
      <c r="E44" s="186">
        <f>ROUND(E43*20%,2)</f>
        <v>0.83</v>
      </c>
      <c r="F44" s="186">
        <f>ROUND(F43*20%,2)</f>
        <v>98.04</v>
      </c>
      <c r="G44" s="186">
        <f>ROUND(G43*20%,2)</f>
        <v>16.61</v>
      </c>
      <c r="H44" s="186">
        <f>SUM(D44:G44)</f>
        <v>130.98000000000002</v>
      </c>
    </row>
    <row r="45" spans="1:8" s="180" customFormat="1" ht="27" customHeight="1" x14ac:dyDescent="0.2">
      <c r="A45" s="184"/>
      <c r="B45" s="183"/>
      <c r="C45" s="182" t="s">
        <v>317</v>
      </c>
      <c r="D45" s="181">
        <f>D43+D44</f>
        <v>92.976390000000023</v>
      </c>
      <c r="E45" s="181">
        <f>E43+E44</f>
        <v>4.9933200000000006</v>
      </c>
      <c r="F45" s="181">
        <f>F43+F44</f>
        <v>588.24060999999995</v>
      </c>
      <c r="G45" s="181">
        <f>G43+G44</f>
        <v>99.649999999999991</v>
      </c>
      <c r="H45" s="181">
        <f>SUM(D45:G45)</f>
        <v>785.86031999999989</v>
      </c>
    </row>
    <row r="46" spans="1:8" s="152" customFormat="1" x14ac:dyDescent="0.25">
      <c r="A46" s="179"/>
      <c r="B46" s="178"/>
      <c r="C46" s="177"/>
      <c r="D46" s="176"/>
      <c r="E46" s="176"/>
      <c r="F46" s="176"/>
      <c r="G46" s="176"/>
      <c r="H46" s="175"/>
    </row>
    <row r="47" spans="1:8" s="162" customFormat="1" x14ac:dyDescent="0.2">
      <c r="A47" s="166"/>
      <c r="B47" s="167"/>
      <c r="C47" s="174"/>
      <c r="D47" s="146"/>
      <c r="E47" s="164"/>
      <c r="F47" s="164"/>
      <c r="G47" s="164"/>
      <c r="H47" s="163"/>
    </row>
    <row r="48" spans="1:8" s="162" customFormat="1" x14ac:dyDescent="0.2">
      <c r="A48" s="166"/>
      <c r="B48" s="165"/>
      <c r="C48" s="147"/>
      <c r="D48" s="146"/>
      <c r="E48" s="164"/>
      <c r="F48" s="173"/>
      <c r="G48" s="173"/>
      <c r="H48" s="172"/>
    </row>
    <row r="49" spans="1:8" s="162" customFormat="1" x14ac:dyDescent="0.2">
      <c r="A49" s="166"/>
      <c r="B49" s="171" t="s">
        <v>316</v>
      </c>
      <c r="C49" s="170"/>
      <c r="D49" s="169" t="s">
        <v>315</v>
      </c>
      <c r="E49" s="169"/>
      <c r="F49" s="164"/>
      <c r="G49" s="164"/>
      <c r="H49" s="163"/>
    </row>
    <row r="50" spans="1:8" s="155" customFormat="1" ht="12" x14ac:dyDescent="0.2">
      <c r="A50" s="161"/>
      <c r="B50" s="160"/>
      <c r="C50" s="159"/>
      <c r="D50" s="158"/>
      <c r="E50" s="157"/>
      <c r="F50" s="157"/>
      <c r="G50" s="157"/>
      <c r="H50" s="156"/>
    </row>
    <row r="51" spans="1:8" s="162" customFormat="1" x14ac:dyDescent="0.2">
      <c r="A51" s="166"/>
      <c r="B51" s="165"/>
      <c r="C51" s="168"/>
      <c r="D51" s="146"/>
      <c r="E51" s="164"/>
      <c r="F51" s="164"/>
      <c r="G51" s="164"/>
      <c r="H51" s="163"/>
    </row>
    <row r="52" spans="1:8" s="162" customFormat="1" x14ac:dyDescent="0.2">
      <c r="A52" s="166"/>
      <c r="B52" s="167"/>
      <c r="C52" s="147"/>
      <c r="D52" s="146"/>
      <c r="E52" s="164"/>
      <c r="F52" s="164"/>
      <c r="G52" s="164"/>
      <c r="H52" s="163"/>
    </row>
    <row r="53" spans="1:8" s="162" customFormat="1" x14ac:dyDescent="0.2">
      <c r="A53" s="166"/>
      <c r="B53" s="165"/>
      <c r="C53" s="147"/>
      <c r="D53" s="146"/>
      <c r="E53" s="164"/>
      <c r="F53" s="164"/>
      <c r="G53" s="164"/>
      <c r="H53" s="163"/>
    </row>
    <row r="54" spans="1:8" s="155" customFormat="1" ht="12" x14ac:dyDescent="0.2">
      <c r="A54" s="161"/>
      <c r="B54" s="160"/>
      <c r="C54" s="159"/>
      <c r="D54" s="158"/>
      <c r="E54" s="157"/>
      <c r="F54" s="157"/>
      <c r="G54" s="157"/>
      <c r="H54" s="156"/>
    </row>
    <row r="55" spans="1:8" s="152" customFormat="1" x14ac:dyDescent="0.2">
      <c r="A55" s="154"/>
      <c r="B55" s="147"/>
      <c r="C55" s="147"/>
      <c r="D55" s="146"/>
      <c r="E55" s="146"/>
      <c r="F55" s="146"/>
      <c r="G55" s="146"/>
      <c r="H55" s="145"/>
    </row>
    <row r="56" spans="1:8" s="152" customFormat="1" x14ac:dyDescent="0.2">
      <c r="A56" s="148"/>
      <c r="B56" s="147"/>
      <c r="C56" s="151"/>
      <c r="D56" s="146"/>
      <c r="E56" s="146"/>
      <c r="F56" s="146"/>
      <c r="G56" s="146"/>
      <c r="H56" s="145"/>
    </row>
    <row r="57" spans="1:8" s="152" customFormat="1" x14ac:dyDescent="0.2">
      <c r="A57" s="153"/>
      <c r="B57" s="147"/>
      <c r="C57" s="151"/>
      <c r="D57" s="150"/>
      <c r="E57" s="150"/>
      <c r="F57" s="150"/>
      <c r="G57" s="150"/>
      <c r="H57" s="149"/>
    </row>
    <row r="58" spans="1:8" s="152" customFormat="1" x14ac:dyDescent="0.2">
      <c r="A58" s="148"/>
      <c r="B58" s="147"/>
      <c r="C58" s="151"/>
      <c r="D58" s="150"/>
      <c r="E58" s="150"/>
      <c r="F58" s="150"/>
      <c r="G58" s="150"/>
      <c r="H58" s="149"/>
    </row>
    <row r="59" spans="1:8" s="152" customFormat="1" x14ac:dyDescent="0.2">
      <c r="A59" s="148"/>
      <c r="B59" s="147"/>
      <c r="C59" s="151"/>
      <c r="D59" s="150"/>
      <c r="E59" s="150"/>
      <c r="F59" s="150"/>
      <c r="G59" s="150"/>
      <c r="H59" s="149"/>
    </row>
    <row r="60" spans="1:8" s="152" customFormat="1" x14ac:dyDescent="0.2">
      <c r="A60" s="148"/>
      <c r="B60" s="147"/>
      <c r="C60" s="151"/>
      <c r="D60" s="150"/>
      <c r="E60" s="150"/>
      <c r="F60" s="150"/>
      <c r="G60" s="150"/>
      <c r="H60" s="149"/>
    </row>
    <row r="61" spans="1:8" s="152" customFormat="1" x14ac:dyDescent="0.2">
      <c r="A61" s="148"/>
      <c r="B61" s="147"/>
      <c r="C61" s="151"/>
      <c r="D61" s="150"/>
      <c r="E61" s="150"/>
      <c r="F61" s="150"/>
      <c r="G61" s="150"/>
      <c r="H61" s="149"/>
    </row>
    <row r="62" spans="1:8" s="152" customFormat="1" x14ac:dyDescent="0.2">
      <c r="A62" s="148"/>
      <c r="B62" s="147"/>
      <c r="C62" s="151"/>
      <c r="D62" s="150"/>
      <c r="E62" s="150"/>
      <c r="F62" s="150"/>
      <c r="G62" s="150"/>
      <c r="H62" s="149"/>
    </row>
    <row r="63" spans="1:8" s="152" customFormat="1" x14ac:dyDescent="0.2">
      <c r="A63" s="148"/>
      <c r="B63" s="147"/>
      <c r="C63" s="151"/>
      <c r="D63" s="150"/>
      <c r="E63" s="150"/>
      <c r="F63" s="150"/>
      <c r="G63" s="150"/>
      <c r="H63" s="149"/>
    </row>
    <row r="64" spans="1:8" s="152" customFormat="1" x14ac:dyDescent="0.2">
      <c r="A64" s="148"/>
      <c r="B64" s="147"/>
      <c r="C64" s="151"/>
      <c r="D64" s="150"/>
      <c r="E64" s="150"/>
      <c r="F64" s="150"/>
      <c r="G64" s="150"/>
      <c r="H64" s="149"/>
    </row>
    <row r="65" spans="1:8" s="152" customFormat="1" x14ac:dyDescent="0.2">
      <c r="A65" s="148"/>
      <c r="B65" s="147"/>
      <c r="C65" s="147"/>
      <c r="D65" s="146"/>
      <c r="E65" s="146"/>
      <c r="F65" s="146"/>
      <c r="G65" s="146"/>
      <c r="H65" s="145"/>
    </row>
    <row r="66" spans="1:8" s="152" customFormat="1" x14ac:dyDescent="0.2">
      <c r="A66" s="153"/>
      <c r="B66" s="147"/>
      <c r="C66" s="147"/>
      <c r="D66" s="146"/>
      <c r="E66" s="146"/>
      <c r="F66" s="146"/>
      <c r="G66" s="146"/>
      <c r="H66" s="145"/>
    </row>
    <row r="67" spans="1:8" s="152" customFormat="1" x14ac:dyDescent="0.2">
      <c r="A67" s="154"/>
      <c r="B67" s="147"/>
      <c r="C67" s="147"/>
      <c r="D67" s="146"/>
      <c r="E67" s="146"/>
      <c r="F67" s="146"/>
      <c r="G67" s="146"/>
      <c r="H67" s="145"/>
    </row>
    <row r="68" spans="1:8" s="152" customFormat="1" x14ac:dyDescent="0.2">
      <c r="A68" s="153"/>
      <c r="B68" s="147"/>
      <c r="C68" s="147"/>
      <c r="D68" s="146"/>
      <c r="E68" s="146"/>
      <c r="F68" s="146"/>
      <c r="G68" s="146"/>
      <c r="H68" s="145"/>
    </row>
    <row r="69" spans="1:8" s="152" customFormat="1" x14ac:dyDescent="0.2">
      <c r="A69" s="154"/>
      <c r="B69" s="147"/>
      <c r="C69" s="147"/>
      <c r="D69" s="146"/>
      <c r="E69" s="146"/>
      <c r="F69" s="146"/>
      <c r="G69" s="146"/>
      <c r="H69" s="145"/>
    </row>
    <row r="70" spans="1:8" s="152" customFormat="1" x14ac:dyDescent="0.2">
      <c r="A70" s="148"/>
      <c r="B70" s="147"/>
      <c r="C70" s="151"/>
      <c r="D70" s="146"/>
      <c r="E70" s="146"/>
      <c r="F70" s="146"/>
      <c r="G70" s="146"/>
      <c r="H70" s="145"/>
    </row>
    <row r="71" spans="1:8" s="152" customFormat="1" x14ac:dyDescent="0.2">
      <c r="A71" s="153"/>
      <c r="B71" s="147"/>
      <c r="C71" s="151"/>
      <c r="D71" s="150"/>
      <c r="E71" s="150"/>
      <c r="F71" s="150"/>
      <c r="G71" s="150"/>
      <c r="H71" s="149"/>
    </row>
    <row r="72" spans="1:8" s="152" customFormat="1" x14ac:dyDescent="0.2">
      <c r="A72" s="148"/>
      <c r="B72" s="147"/>
      <c r="C72" s="151"/>
      <c r="D72" s="150"/>
      <c r="E72" s="150"/>
      <c r="F72" s="150"/>
      <c r="G72" s="150"/>
      <c r="H72" s="149"/>
    </row>
    <row r="73" spans="1:8" s="152" customFormat="1" x14ac:dyDescent="0.2">
      <c r="A73" s="148"/>
      <c r="B73" s="147"/>
      <c r="C73" s="151"/>
      <c r="D73" s="150"/>
      <c r="E73" s="150"/>
      <c r="F73" s="150"/>
      <c r="G73" s="150"/>
      <c r="H73" s="149"/>
    </row>
    <row r="74" spans="1:8" s="152" customFormat="1" x14ac:dyDescent="0.2">
      <c r="A74" s="148"/>
      <c r="B74" s="147"/>
      <c r="C74" s="151"/>
      <c r="D74" s="150"/>
      <c r="E74" s="150"/>
      <c r="F74" s="150"/>
      <c r="G74" s="150"/>
      <c r="H74" s="149"/>
    </row>
    <row r="75" spans="1:8" s="152" customFormat="1" x14ac:dyDescent="0.2">
      <c r="A75" s="148"/>
      <c r="B75" s="147"/>
      <c r="C75" s="151"/>
      <c r="D75" s="150"/>
      <c r="E75" s="150"/>
      <c r="F75" s="150"/>
      <c r="G75" s="150"/>
      <c r="H75" s="149"/>
    </row>
    <row r="76" spans="1:8" s="152" customFormat="1" x14ac:dyDescent="0.2">
      <c r="A76" s="148"/>
      <c r="B76" s="147"/>
      <c r="C76" s="151"/>
      <c r="D76" s="150"/>
      <c r="E76" s="150"/>
      <c r="F76" s="150"/>
      <c r="G76" s="150"/>
      <c r="H76" s="149"/>
    </row>
    <row r="77" spans="1:8" s="152" customFormat="1" x14ac:dyDescent="0.2">
      <c r="A77" s="148"/>
      <c r="B77" s="147"/>
      <c r="C77" s="151"/>
      <c r="D77" s="150"/>
      <c r="E77" s="150"/>
      <c r="F77" s="150"/>
      <c r="G77" s="150"/>
      <c r="H77" s="149"/>
    </row>
    <row r="78" spans="1:8" s="152" customFormat="1" x14ac:dyDescent="0.2">
      <c r="A78" s="148"/>
      <c r="B78" s="147"/>
      <c r="C78" s="151"/>
      <c r="D78" s="150"/>
      <c r="E78" s="150"/>
      <c r="F78" s="150"/>
      <c r="G78" s="150"/>
      <c r="H78" s="149"/>
    </row>
    <row r="79" spans="1:8" s="152" customFormat="1" x14ac:dyDescent="0.2">
      <c r="A79" s="148"/>
      <c r="B79" s="147"/>
      <c r="C79" s="151"/>
      <c r="D79" s="150"/>
      <c r="E79" s="150"/>
      <c r="F79" s="150"/>
      <c r="G79" s="150"/>
      <c r="H79" s="149"/>
    </row>
    <row r="80" spans="1:8" s="152" customFormat="1" x14ac:dyDescent="0.2">
      <c r="A80" s="148"/>
      <c r="B80" s="147"/>
      <c r="C80" s="151"/>
      <c r="D80" s="150"/>
      <c r="E80" s="150"/>
      <c r="F80" s="150"/>
      <c r="G80" s="150"/>
      <c r="H80" s="149"/>
    </row>
    <row r="81" spans="1:8" s="152" customFormat="1" x14ac:dyDescent="0.2">
      <c r="A81" s="148"/>
      <c r="B81" s="147"/>
      <c r="C81" s="151"/>
      <c r="D81" s="150"/>
      <c r="E81" s="150"/>
      <c r="F81" s="150"/>
      <c r="G81" s="150"/>
      <c r="H81" s="149"/>
    </row>
    <row r="82" spans="1:8" x14ac:dyDescent="0.2">
      <c r="C82" s="151"/>
      <c r="D82" s="150"/>
      <c r="E82" s="150"/>
      <c r="F82" s="150"/>
      <c r="G82" s="150"/>
      <c r="H82" s="149"/>
    </row>
    <row r="83" spans="1:8" x14ac:dyDescent="0.2">
      <c r="C83" s="151"/>
      <c r="D83" s="150"/>
      <c r="E83" s="150"/>
      <c r="F83" s="150"/>
      <c r="G83" s="150"/>
      <c r="H83" s="149"/>
    </row>
    <row r="84" spans="1:8" x14ac:dyDescent="0.2">
      <c r="C84" s="151"/>
      <c r="D84" s="150"/>
      <c r="E84" s="150"/>
      <c r="F84" s="150"/>
      <c r="G84" s="150"/>
      <c r="H84" s="149"/>
    </row>
    <row r="85" spans="1:8" x14ac:dyDescent="0.2">
      <c r="C85" s="151"/>
      <c r="D85" s="150"/>
      <c r="E85" s="150"/>
      <c r="F85" s="150"/>
      <c r="G85" s="150"/>
      <c r="H85" s="149"/>
    </row>
    <row r="86" spans="1:8" x14ac:dyDescent="0.2">
      <c r="D86" s="150"/>
      <c r="E86" s="150"/>
      <c r="F86" s="150"/>
      <c r="G86" s="150"/>
      <c r="H86" s="149"/>
    </row>
  </sheetData>
  <mergeCells count="10">
    <mergeCell ref="D49:E49"/>
    <mergeCell ref="A7:H7"/>
    <mergeCell ref="A8:H8"/>
    <mergeCell ref="A9:H9"/>
    <mergeCell ref="A11:C11"/>
    <mergeCell ref="D13:G13"/>
    <mergeCell ref="A13:A14"/>
    <mergeCell ref="B13:B14"/>
    <mergeCell ref="C13:C14"/>
    <mergeCell ref="H13:H14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727B6-93F9-4E62-9316-A9E2D23A985C}">
  <sheetPr>
    <tabColor theme="8" tint="0.39997558519241921"/>
    <pageSetUpPr fitToPage="1"/>
  </sheetPr>
  <dimension ref="A2:L86"/>
  <sheetViews>
    <sheetView tabSelected="1" zoomScaleNormal="100" workbookViewId="0">
      <selection activeCell="L34" sqref="L34"/>
    </sheetView>
  </sheetViews>
  <sheetFormatPr defaultRowHeight="12.75" x14ac:dyDescent="0.2"/>
  <cols>
    <col min="1" max="1" width="4.140625" style="148" customWidth="1"/>
    <col min="2" max="2" width="20.140625" style="147" customWidth="1"/>
    <col min="3" max="3" width="28.140625" style="147" customWidth="1"/>
    <col min="4" max="4" width="12" style="146" customWidth="1"/>
    <col min="5" max="5" width="10.140625" style="146" customWidth="1"/>
    <col min="6" max="6" width="12.42578125" style="146" customWidth="1"/>
    <col min="7" max="7" width="10.42578125" style="146" customWidth="1"/>
    <col min="8" max="8" width="10.85546875" style="145" customWidth="1"/>
    <col min="9" max="16384" width="9.140625" style="144"/>
  </cols>
  <sheetData>
    <row r="2" spans="1:12" x14ac:dyDescent="0.2">
      <c r="A2" s="153" t="s">
        <v>369</v>
      </c>
      <c r="B2" s="151"/>
      <c r="C2" s="151"/>
      <c r="D2" s="150"/>
      <c r="E2" s="254"/>
      <c r="F2" s="150"/>
      <c r="G2" s="150"/>
      <c r="H2" s="149"/>
    </row>
    <row r="3" spans="1:12" s="246" customFormat="1" ht="12" x14ac:dyDescent="0.2">
      <c r="A3" s="253"/>
      <c r="B3" s="252"/>
      <c r="C3" s="251"/>
      <c r="D3" s="250"/>
      <c r="E3" s="250"/>
      <c r="F3" s="249"/>
      <c r="G3" s="249"/>
      <c r="H3" s="248"/>
      <c r="I3" s="247"/>
      <c r="J3" s="247"/>
      <c r="K3" s="247"/>
    </row>
    <row r="4" spans="1:12" x14ac:dyDescent="0.2">
      <c r="A4" s="153" t="s">
        <v>368</v>
      </c>
      <c r="D4" s="245">
        <f>H45</f>
        <v>5401.1784799999996</v>
      </c>
      <c r="E4" s="146" t="s">
        <v>29</v>
      </c>
    </row>
    <row r="5" spans="1:12" x14ac:dyDescent="0.2">
      <c r="A5" s="153" t="s">
        <v>367</v>
      </c>
      <c r="E5" s="146" t="s">
        <v>29</v>
      </c>
    </row>
    <row r="7" spans="1:12" s="243" customFormat="1" x14ac:dyDescent="0.2">
      <c r="A7" s="244" t="s">
        <v>366</v>
      </c>
      <c r="B7" s="244"/>
      <c r="C7" s="244"/>
      <c r="D7" s="244"/>
      <c r="E7" s="244"/>
      <c r="F7" s="244"/>
      <c r="G7" s="244"/>
      <c r="H7" s="244"/>
    </row>
    <row r="8" spans="1:12" ht="51.75" customHeight="1" x14ac:dyDescent="0.2">
      <c r="A8" s="242" t="str">
        <f>'ССР баз'!A8:H8</f>
        <v>Реконструкция распределительных сетей ВЛ-10/0,4 кВ с устройством линейного ответвления от ВЛ-10 кВ Л-9П-4 длинной 0,405 км,  монтажом 2-х КТП 10/0,4 кВ мощностью 250 кВА и 400 кВА,  монтажом  провода ВЛ-0,4 кВ от проектируемой ТП длинной 0,03 км и переключением части нагрузок на проектируемую КТП 10/0,4 кВ в д. Вилга, Прионежского района</v>
      </c>
      <c r="B8" s="241"/>
      <c r="C8" s="241"/>
      <c r="D8" s="241"/>
      <c r="E8" s="241"/>
      <c r="F8" s="241"/>
      <c r="G8" s="241"/>
      <c r="H8" s="241"/>
    </row>
    <row r="9" spans="1:12" s="239" customFormat="1" ht="12" x14ac:dyDescent="0.2">
      <c r="A9" s="240" t="s">
        <v>15</v>
      </c>
      <c r="B9" s="240"/>
      <c r="C9" s="240"/>
      <c r="D9" s="240"/>
      <c r="E9" s="240"/>
      <c r="F9" s="240"/>
      <c r="G9" s="240"/>
      <c r="H9" s="240"/>
    </row>
    <row r="10" spans="1:12" x14ac:dyDescent="0.2">
      <c r="J10" s="144" t="s">
        <v>371</v>
      </c>
      <c r="K10" s="261">
        <f>'02-01-01'!M31+'02-01-01'!M32+'02-01-02'!M31+'02-01-02'!M32+'02-01-03'!M31+'02-01-03'!M32+'02-01-04'!M31+'02-01-04'!M32+'02-01-05'!M31+'02-01-05'!M32</f>
        <v>257.44</v>
      </c>
      <c r="L10" s="144" t="s">
        <v>372</v>
      </c>
    </row>
    <row r="11" spans="1:12" x14ac:dyDescent="0.2">
      <c r="A11" s="238" t="s">
        <v>370</v>
      </c>
      <c r="B11" s="238"/>
      <c r="C11" s="238"/>
    </row>
    <row r="13" spans="1:12" ht="12.75" customHeight="1" x14ac:dyDescent="0.2">
      <c r="A13" s="237" t="s">
        <v>364</v>
      </c>
      <c r="B13" s="237" t="s">
        <v>363</v>
      </c>
      <c r="C13" s="237" t="s">
        <v>362</v>
      </c>
      <c r="D13" s="235" t="s">
        <v>361</v>
      </c>
      <c r="E13" s="236"/>
      <c r="F13" s="236"/>
      <c r="G13" s="236"/>
      <c r="H13" s="235" t="s">
        <v>360</v>
      </c>
    </row>
    <row r="14" spans="1:12" s="225" customFormat="1" ht="52.5" customHeight="1" x14ac:dyDescent="0.25">
      <c r="A14" s="234"/>
      <c r="B14" s="234"/>
      <c r="C14" s="234"/>
      <c r="D14" s="232" t="s">
        <v>359</v>
      </c>
      <c r="E14" s="233" t="s">
        <v>358</v>
      </c>
      <c r="F14" s="232" t="s">
        <v>357</v>
      </c>
      <c r="G14" s="232" t="s">
        <v>356</v>
      </c>
      <c r="H14" s="231"/>
    </row>
    <row r="15" spans="1:12" s="225" customFormat="1" x14ac:dyDescent="0.25">
      <c r="A15" s="230">
        <v>1</v>
      </c>
      <c r="B15" s="229">
        <v>2</v>
      </c>
      <c r="C15" s="229">
        <v>3</v>
      </c>
      <c r="D15" s="229">
        <v>4</v>
      </c>
      <c r="E15" s="229">
        <v>5</v>
      </c>
      <c r="F15" s="229">
        <v>6</v>
      </c>
      <c r="G15" s="229">
        <v>7</v>
      </c>
      <c r="H15" s="229">
        <v>8</v>
      </c>
    </row>
    <row r="16" spans="1:12" s="225" customFormat="1" ht="15" customHeight="1" x14ac:dyDescent="0.25">
      <c r="A16" s="205" t="str">
        <f>'ССР баз'!A16</f>
        <v>Глава 1. Подготовка территории строительства</v>
      </c>
      <c r="B16" s="204"/>
      <c r="C16" s="204"/>
      <c r="D16" s="204"/>
      <c r="E16" s="204"/>
      <c r="F16" s="204"/>
      <c r="G16" s="204"/>
      <c r="H16" s="228"/>
    </row>
    <row r="17" spans="1:11" s="225" customFormat="1" ht="15" customHeight="1" x14ac:dyDescent="0.25">
      <c r="A17" s="226">
        <f>'ССР баз'!A17</f>
        <v>1</v>
      </c>
      <c r="B17" s="226"/>
      <c r="C17" s="227" t="str">
        <f>'ССР баз'!C17</f>
        <v>Подготовительные работы</v>
      </c>
      <c r="D17" s="186">
        <v>0</v>
      </c>
      <c r="E17" s="186">
        <v>0</v>
      </c>
      <c r="F17" s="186">
        <v>0</v>
      </c>
      <c r="G17" s="186">
        <v>0</v>
      </c>
      <c r="H17" s="186">
        <f>D17+E17+F17+G17</f>
        <v>0</v>
      </c>
    </row>
    <row r="18" spans="1:11" s="225" customFormat="1" ht="15" customHeight="1" x14ac:dyDescent="0.25">
      <c r="A18" s="226"/>
      <c r="B18" s="226"/>
      <c r="C18" s="182" t="str">
        <f>'ССР баз'!C18</f>
        <v>Итого по главе 1</v>
      </c>
      <c r="D18" s="190">
        <f>D17</f>
        <v>0</v>
      </c>
      <c r="E18" s="190">
        <f>E17</f>
        <v>0</v>
      </c>
      <c r="F18" s="190">
        <f>F17</f>
        <v>0</v>
      </c>
      <c r="G18" s="190">
        <f>G17</f>
        <v>0</v>
      </c>
      <c r="H18" s="190">
        <f>H17</f>
        <v>0</v>
      </c>
    </row>
    <row r="19" spans="1:11" s="185" customFormat="1" ht="15" customHeight="1" x14ac:dyDescent="0.2">
      <c r="A19" s="219" t="str">
        <f>'ССР баз'!A19</f>
        <v>Глава 2.  Основные объекты строительства</v>
      </c>
      <c r="B19" s="218"/>
      <c r="C19" s="218"/>
      <c r="D19" s="217"/>
      <c r="E19" s="217"/>
      <c r="F19" s="217"/>
      <c r="G19" s="217"/>
      <c r="H19" s="216"/>
    </row>
    <row r="20" spans="1:11" s="185" customFormat="1" ht="15" customHeight="1" x14ac:dyDescent="0.2">
      <c r="A20" s="226">
        <f>'ССР баз'!A20</f>
        <v>2</v>
      </c>
      <c r="B20" s="226" t="str">
        <f>'ССР баз'!B20</f>
        <v>ОС 02-01</v>
      </c>
      <c r="C20" s="227" t="str">
        <f>'ССР баз'!C20</f>
        <v>Строительно-монтажные работы</v>
      </c>
      <c r="D20" s="222">
        <f>('02-01-01'!N287+'02-01-02'!N205+'02-01-03'!N243+'02-01-04'!N73+'02-01-05'!N85)/1000</f>
        <v>751.47791999999993</v>
      </c>
      <c r="E20" s="186">
        <f>('02-01-01'!N294+'02-01-02'!N212+'02-01-03'!N250)/1000</f>
        <v>69.725089999999994</v>
      </c>
      <c r="F20" s="186">
        <f>('02-01-01'!N301+'02-01-02'!N219+'02-01-05'!N91)/1000</f>
        <v>2945.9485300000001</v>
      </c>
      <c r="G20" s="186">
        <v>0</v>
      </c>
      <c r="H20" s="186">
        <f>SUM(D20:G20)</f>
        <v>3767.1515399999998</v>
      </c>
      <c r="J20" s="260"/>
    </row>
    <row r="21" spans="1:11" s="209" customFormat="1" ht="15" customHeight="1" x14ac:dyDescent="0.2">
      <c r="A21" s="226"/>
      <c r="B21" s="226"/>
      <c r="C21" s="182" t="str">
        <f>'ССР баз'!C21</f>
        <v>Итого по главе 2</v>
      </c>
      <c r="D21" s="190">
        <f>D20</f>
        <v>751.47791999999993</v>
      </c>
      <c r="E21" s="190">
        <f>SUM(E20:E20)</f>
        <v>69.725089999999994</v>
      </c>
      <c r="F21" s="190">
        <f>SUM(F20:F20)</f>
        <v>2945.9485300000001</v>
      </c>
      <c r="G21" s="190">
        <f>SUM(G20:G20)</f>
        <v>0</v>
      </c>
      <c r="H21" s="186">
        <f>SUM(D21:G21)</f>
        <v>3767.1515399999998</v>
      </c>
    </row>
    <row r="22" spans="1:11" s="220" customFormat="1" ht="15" customHeight="1" x14ac:dyDescent="0.2">
      <c r="A22" s="226"/>
      <c r="B22" s="226"/>
      <c r="C22" s="182" t="str">
        <f>'ССР баз'!C22</f>
        <v>Итого по главам 1-7</v>
      </c>
      <c r="D22" s="190">
        <f>D21+D18</f>
        <v>751.47791999999993</v>
      </c>
      <c r="E22" s="190">
        <f>E21+E18</f>
        <v>69.725089999999994</v>
      </c>
      <c r="F22" s="190">
        <f>F21+F18</f>
        <v>2945.9485300000001</v>
      </c>
      <c r="G22" s="190">
        <f>G21+G18</f>
        <v>0</v>
      </c>
      <c r="H22" s="190">
        <f>SUM(D22:G22)</f>
        <v>3767.1515399999998</v>
      </c>
      <c r="J22" s="221"/>
    </row>
    <row r="23" spans="1:11" s="213" customFormat="1" ht="15" customHeight="1" x14ac:dyDescent="0.2">
      <c r="A23" s="219" t="str">
        <f>'ССР баз'!A23</f>
        <v>Глава 8.  Временные здания и сооружения</v>
      </c>
      <c r="B23" s="218"/>
      <c r="C23" s="218"/>
      <c r="D23" s="217"/>
      <c r="E23" s="217"/>
      <c r="F23" s="217"/>
      <c r="G23" s="217"/>
      <c r="H23" s="216"/>
      <c r="J23" s="214"/>
      <c r="K23" s="214"/>
    </row>
    <row r="24" spans="1:11" s="213" customFormat="1" ht="27" customHeight="1" x14ac:dyDescent="0.2">
      <c r="A24" s="226">
        <f>'ССР баз'!A24</f>
        <v>3</v>
      </c>
      <c r="B24" s="259" t="str">
        <f>'ССР баз'!B24</f>
        <v>Приказ Минстроя РФ №332/пр от 19.06.2020</v>
      </c>
      <c r="C24" s="258" t="str">
        <f>'ССР баз'!C24</f>
        <v>Временные здания и сооружения - 2,5*0,8=2%</v>
      </c>
      <c r="D24" s="215">
        <f>ROUND(D22*2%,2)</f>
        <v>15.03</v>
      </c>
      <c r="E24" s="215">
        <f>ROUND(E22*2%,2)</f>
        <v>1.39</v>
      </c>
      <c r="F24" s="215">
        <v>0</v>
      </c>
      <c r="G24" s="215">
        <f>G22*2%</f>
        <v>0</v>
      </c>
      <c r="H24" s="192">
        <f>SUM(D24:G24)</f>
        <v>16.419999999999998</v>
      </c>
      <c r="J24" s="214"/>
      <c r="K24" s="214"/>
    </row>
    <row r="25" spans="1:11" s="209" customFormat="1" ht="15" customHeight="1" x14ac:dyDescent="0.2">
      <c r="A25" s="226"/>
      <c r="B25" s="226"/>
      <c r="C25" s="182" t="str">
        <f>'ССР баз'!C25</f>
        <v>Итого по главе 8</v>
      </c>
      <c r="D25" s="190">
        <f>D24</f>
        <v>15.03</v>
      </c>
      <c r="E25" s="190">
        <f>E24</f>
        <v>1.39</v>
      </c>
      <c r="F25" s="190">
        <f>SUM(F24:F24)</f>
        <v>0</v>
      </c>
      <c r="G25" s="190">
        <f>SUM(G24:G24)</f>
        <v>0</v>
      </c>
      <c r="H25" s="190">
        <f>SUM(D25:G25)</f>
        <v>16.419999999999998</v>
      </c>
      <c r="J25" s="212"/>
    </row>
    <row r="26" spans="1:11" s="209" customFormat="1" ht="15" customHeight="1" x14ac:dyDescent="0.2">
      <c r="A26" s="226"/>
      <c r="B26" s="226"/>
      <c r="C26" s="182" t="str">
        <f>'ССР баз'!C26</f>
        <v>Итого по главам 1-8</v>
      </c>
      <c r="D26" s="190">
        <f>D22+D25</f>
        <v>766.5079199999999</v>
      </c>
      <c r="E26" s="190">
        <f>E22+E25</f>
        <v>71.115089999999995</v>
      </c>
      <c r="F26" s="190">
        <f>F22+F25</f>
        <v>2945.9485300000001</v>
      </c>
      <c r="G26" s="190">
        <f>G22+G25</f>
        <v>0</v>
      </c>
      <c r="H26" s="190">
        <f>SUM(D26:G26)</f>
        <v>3783.5715399999999</v>
      </c>
    </row>
    <row r="27" spans="1:11" s="185" customFormat="1" ht="15" customHeight="1" x14ac:dyDescent="0.2">
      <c r="A27" s="219" t="str">
        <f>'ССР баз'!A27</f>
        <v>Глава 9.  Прочие работы и затраты</v>
      </c>
      <c r="B27" s="218"/>
      <c r="C27" s="218"/>
      <c r="D27" s="217"/>
      <c r="E27" s="217"/>
      <c r="F27" s="217"/>
      <c r="G27" s="217"/>
      <c r="H27" s="216"/>
      <c r="K27" s="210"/>
    </row>
    <row r="28" spans="1:11" s="185" customFormat="1" ht="27" customHeight="1" x14ac:dyDescent="0.2">
      <c r="A28" s="226">
        <f>'ССР баз'!A28</f>
        <v>4</v>
      </c>
      <c r="B28" s="259" t="str">
        <f>'ССР баз'!B28</f>
        <v>Приказ Минстроя РФ №325/пр от 25.05.2021</v>
      </c>
      <c r="C28" s="258" t="str">
        <f>'ССР баз'!C28</f>
        <v>Производство работ в зимнее время 2,28%</v>
      </c>
      <c r="D28" s="192">
        <f>ROUND(D26*2.28%,2)</f>
        <v>17.48</v>
      </c>
      <c r="E28" s="192">
        <f>ROUND(E26*2.28%,2)</f>
        <v>1.62</v>
      </c>
      <c r="F28" s="192">
        <v>0</v>
      </c>
      <c r="G28" s="192">
        <v>0</v>
      </c>
      <c r="H28" s="192">
        <f>SUM(D28:G28)</f>
        <v>19.100000000000001</v>
      </c>
      <c r="K28" s="210"/>
    </row>
    <row r="29" spans="1:11" s="185" customFormat="1" ht="15" customHeight="1" x14ac:dyDescent="0.2">
      <c r="A29" s="226">
        <f>'ССР баз'!A29</f>
        <v>5</v>
      </c>
      <c r="B29" s="226"/>
      <c r="C29" s="227" t="str">
        <f>'ССР баз'!C29</f>
        <v>Проезд</v>
      </c>
      <c r="D29" s="186">
        <v>0</v>
      </c>
      <c r="E29" s="186">
        <v>0</v>
      </c>
      <c r="F29" s="186">
        <v>0</v>
      </c>
      <c r="G29" s="186">
        <f>проезд!K11/1000</f>
        <v>33.197339999999997</v>
      </c>
      <c r="H29" s="186">
        <f>SUM(D29:G29)</f>
        <v>33.197339999999997</v>
      </c>
      <c r="K29" s="210"/>
    </row>
    <row r="30" spans="1:11" s="209" customFormat="1" ht="15" customHeight="1" x14ac:dyDescent="0.2">
      <c r="A30" s="226"/>
      <c r="B30" s="226"/>
      <c r="C30" s="182" t="str">
        <f>'ССР баз'!C30</f>
        <v>Итого по главе 9</v>
      </c>
      <c r="D30" s="190">
        <f>SUM(D28:D29)</f>
        <v>17.48</v>
      </c>
      <c r="E30" s="190">
        <f>SUM(E28:E29)</f>
        <v>1.62</v>
      </c>
      <c r="F30" s="190">
        <f>SUM(F28:F29)</f>
        <v>0</v>
      </c>
      <c r="G30" s="190">
        <f>SUM(G28:G29)</f>
        <v>33.197339999999997</v>
      </c>
      <c r="H30" s="190">
        <f>SUM(D30:G30)</f>
        <v>52.297339999999998</v>
      </c>
    </row>
    <row r="31" spans="1:11" s="209" customFormat="1" ht="15" customHeight="1" x14ac:dyDescent="0.2">
      <c r="A31" s="226"/>
      <c r="B31" s="226"/>
      <c r="C31" s="182" t="str">
        <f>'ССР баз'!C31</f>
        <v>Итого по главам 1-9</v>
      </c>
      <c r="D31" s="190">
        <f>D26+D30</f>
        <v>783.98791999999992</v>
      </c>
      <c r="E31" s="190">
        <f>E26+E30</f>
        <v>72.73509</v>
      </c>
      <c r="F31" s="190">
        <f>F26+F30</f>
        <v>2945.9485300000001</v>
      </c>
      <c r="G31" s="190">
        <f>G26+G30</f>
        <v>33.197339999999997</v>
      </c>
      <c r="H31" s="190">
        <f>SUM(D31:G31)</f>
        <v>3835.8688800000004</v>
      </c>
    </row>
    <row r="32" spans="1:11" s="185" customFormat="1" ht="15" customHeight="1" x14ac:dyDescent="0.2">
      <c r="A32" s="205" t="str">
        <f>'ССР баз'!A32</f>
        <v>Глава 10.  Содержание службы заказчика-застройщика</v>
      </c>
      <c r="B32" s="204"/>
      <c r="C32" s="204"/>
      <c r="D32" s="203"/>
      <c r="E32" s="203"/>
      <c r="F32" s="203"/>
      <c r="G32" s="203"/>
      <c r="H32" s="202"/>
    </row>
    <row r="33" spans="1:8" s="185" customFormat="1" ht="37.5" customHeight="1" x14ac:dyDescent="0.2">
      <c r="A33" s="226">
        <f>'ССР баз'!A33</f>
        <v>6</v>
      </c>
      <c r="B33" s="259" t="str">
        <f>'ССР баз'!B33</f>
        <v>Приказ ПАО "Россети Северо-Запада" №301 от 09.08.2022г.</v>
      </c>
      <c r="C33" s="258" t="str">
        <f>'ССР баз'!C33</f>
        <v>Содержание службы заказчика-застройщика - 11,24%</v>
      </c>
      <c r="D33" s="193">
        <v>0</v>
      </c>
      <c r="E33" s="192">
        <v>0</v>
      </c>
      <c r="F33" s="192">
        <v>0</v>
      </c>
      <c r="G33" s="206">
        <f>ROUND((H31+H40)*11.24%,2)</f>
        <v>433.32</v>
      </c>
      <c r="H33" s="192">
        <f>SUM(D33:G33)</f>
        <v>433.32</v>
      </c>
    </row>
    <row r="34" spans="1:8" s="185" customFormat="1" ht="38.1" customHeight="1" x14ac:dyDescent="0.2">
      <c r="A34" s="226">
        <f>'ССР баз'!A34</f>
        <v>7</v>
      </c>
      <c r="B34" s="259" t="str">
        <f>'ССР баз'!B34</f>
        <v>Постановление Правительства РФ от 21 июня 2010 г. №468</v>
      </c>
      <c r="C34" s="258" t="str">
        <f>'ССР баз'!C34</f>
        <v>Затраты на строительный контроль - 2,14%</v>
      </c>
      <c r="D34" s="193">
        <v>0</v>
      </c>
      <c r="E34" s="192">
        <v>0</v>
      </c>
      <c r="F34" s="192">
        <v>0</v>
      </c>
      <c r="G34" s="206">
        <f>ROUND((D31+E31+F31)*2.14%,2)</f>
        <v>81.38</v>
      </c>
      <c r="H34" s="192">
        <f>SUM(D34:G34)</f>
        <v>81.38</v>
      </c>
    </row>
    <row r="35" spans="1:8" s="180" customFormat="1" ht="15" customHeight="1" x14ac:dyDescent="0.2">
      <c r="A35" s="226"/>
      <c r="B35" s="226"/>
      <c r="C35" s="182" t="str">
        <f>'ССР баз'!C35</f>
        <v>Итого по главе 10</v>
      </c>
      <c r="D35" s="190">
        <f>SUM(D33:D34)</f>
        <v>0</v>
      </c>
      <c r="E35" s="190">
        <f>SUM(E33:E34)</f>
        <v>0</v>
      </c>
      <c r="F35" s="190">
        <f>SUM(F33:F34)</f>
        <v>0</v>
      </c>
      <c r="G35" s="190">
        <f>SUM(G33:G34)</f>
        <v>514.70000000000005</v>
      </c>
      <c r="H35" s="190">
        <f>SUM(D35:G35)</f>
        <v>514.70000000000005</v>
      </c>
    </row>
    <row r="36" spans="1:8" s="180" customFormat="1" ht="15" customHeight="1" x14ac:dyDescent="0.2">
      <c r="A36" s="226"/>
      <c r="B36" s="226"/>
      <c r="C36" s="182" t="str">
        <f>'ССР баз'!C36</f>
        <v>Итого по главам 1-10</v>
      </c>
      <c r="D36" s="190">
        <f>D31+D35</f>
        <v>783.98791999999992</v>
      </c>
      <c r="E36" s="190">
        <f>E31+E35</f>
        <v>72.73509</v>
      </c>
      <c r="F36" s="190">
        <f>F31+F35</f>
        <v>2945.9485300000001</v>
      </c>
      <c r="G36" s="190">
        <f>G31+G35</f>
        <v>547.89733999999999</v>
      </c>
      <c r="H36" s="190">
        <f>SUM(D36:G36)</f>
        <v>4350.5688800000007</v>
      </c>
    </row>
    <row r="37" spans="1:8" s="185" customFormat="1" ht="15" customHeight="1" x14ac:dyDescent="0.2">
      <c r="A37" s="219" t="str">
        <f>'ССР баз'!A37</f>
        <v>Глава 12.  Проектные и изыскательские работы, авторский надзор</v>
      </c>
      <c r="B37" s="218"/>
      <c r="C37" s="218"/>
      <c r="D37" s="217"/>
      <c r="E37" s="217"/>
      <c r="F37" s="217"/>
      <c r="G37" s="217"/>
      <c r="H37" s="216"/>
    </row>
    <row r="38" spans="1:8" s="185" customFormat="1" ht="15" customHeight="1" x14ac:dyDescent="0.2">
      <c r="A38" s="226">
        <f>'ССР баз'!A38</f>
        <v>8</v>
      </c>
      <c r="B38" s="226" t="str">
        <f>'ССР баз'!B38</f>
        <v>факт</v>
      </c>
      <c r="C38" s="197" t="str">
        <f>'ССР баз'!C38</f>
        <v>ПИР</v>
      </c>
      <c r="D38" s="192">
        <v>0</v>
      </c>
      <c r="E38" s="192">
        <v>0</v>
      </c>
      <c r="F38" s="192">
        <v>0</v>
      </c>
      <c r="G38" s="206">
        <f>(1351.77+1046.24+1351.77+1046.24+1351.77+1046.24+1191.86+855.67+1351.8+1046.24)/1000</f>
        <v>11.6396</v>
      </c>
      <c r="H38" s="192">
        <f>SUM(D38:G38)</f>
        <v>11.6396</v>
      </c>
    </row>
    <row r="39" spans="1:8" s="185" customFormat="1" ht="38.1" customHeight="1" x14ac:dyDescent="0.2">
      <c r="A39" s="226">
        <f>'ССР баз'!A39</f>
        <v>9</v>
      </c>
      <c r="B39" s="259" t="str">
        <f>'ССР баз'!B39</f>
        <v>Приказ Минстроя РФ №421/пр от 04.08.2020 п.173</v>
      </c>
      <c r="C39" s="197" t="str">
        <f>'ССР баз'!C39</f>
        <v>Авторский надзор - 0,2%</v>
      </c>
      <c r="D39" s="192">
        <v>0</v>
      </c>
      <c r="E39" s="192">
        <v>0</v>
      </c>
      <c r="F39" s="192">
        <v>0</v>
      </c>
      <c r="G39" s="196">
        <f>ROUND(H31*0.2%,2)</f>
        <v>7.67</v>
      </c>
      <c r="H39" s="192">
        <f>SUM(D39:G39)</f>
        <v>7.67</v>
      </c>
    </row>
    <row r="40" spans="1:8" s="180" customFormat="1" ht="15" customHeight="1" x14ac:dyDescent="0.2">
      <c r="A40" s="226"/>
      <c r="B40" s="226"/>
      <c r="C40" s="182" t="str">
        <f>'ССР баз'!C40</f>
        <v>Итого по главе 12</v>
      </c>
      <c r="D40" s="190">
        <f>D38+D39</f>
        <v>0</v>
      </c>
      <c r="E40" s="190">
        <f>E38+E39</f>
        <v>0</v>
      </c>
      <c r="F40" s="190">
        <f>F38+F39</f>
        <v>0</v>
      </c>
      <c r="G40" s="190">
        <f>G38+G39</f>
        <v>19.3096</v>
      </c>
      <c r="H40" s="190">
        <f>SUM(D40:G40)</f>
        <v>19.3096</v>
      </c>
    </row>
    <row r="41" spans="1:8" s="180" customFormat="1" ht="15" customHeight="1" x14ac:dyDescent="0.2">
      <c r="A41" s="226"/>
      <c r="B41" s="226" t="str">
        <f>'ССР баз'!B41</f>
        <v xml:space="preserve"> </v>
      </c>
      <c r="C41" s="182" t="str">
        <f>'ССР баз'!C41</f>
        <v>Итого по главам 1-12</v>
      </c>
      <c r="D41" s="190">
        <f>D36+D40</f>
        <v>783.98791999999992</v>
      </c>
      <c r="E41" s="190">
        <f>E36+E40</f>
        <v>72.73509</v>
      </c>
      <c r="F41" s="190">
        <f>F36+F40</f>
        <v>2945.9485300000001</v>
      </c>
      <c r="G41" s="190">
        <f>G36+G40</f>
        <v>567.20694000000003</v>
      </c>
      <c r="H41" s="190">
        <f>SUM(D41:G41)</f>
        <v>4369.8784800000003</v>
      </c>
    </row>
    <row r="42" spans="1:8" s="185" customFormat="1" ht="38.1" customHeight="1" x14ac:dyDescent="0.2">
      <c r="A42" s="226">
        <f>'ССР баз'!A42</f>
        <v>10</v>
      </c>
      <c r="B42" s="259" t="str">
        <f>'ССР баз'!B42</f>
        <v>Приказ Минстроя РФ №421/пр от 04.08.2020 п.179</v>
      </c>
      <c r="C42" s="258" t="str">
        <f>'ССР баз'!C42</f>
        <v>Резерв средств на непредвиденные работы и затраты - 3%</v>
      </c>
      <c r="D42" s="193">
        <f>ROUND(D41*3%,2)</f>
        <v>23.52</v>
      </c>
      <c r="E42" s="193">
        <f>ROUND(E41*3%,2)</f>
        <v>2.1800000000000002</v>
      </c>
      <c r="F42" s="193">
        <f>ROUND(F41*3%,2)</f>
        <v>88.38</v>
      </c>
      <c r="G42" s="193">
        <f>ROUND(G41*3%,2)</f>
        <v>17.02</v>
      </c>
      <c r="H42" s="192">
        <f>SUM(D42:G42)</f>
        <v>131.1</v>
      </c>
    </row>
    <row r="43" spans="1:8" s="180" customFormat="1" ht="15" customHeight="1" x14ac:dyDescent="0.2">
      <c r="A43" s="184"/>
      <c r="B43" s="226" t="str">
        <f>'ССР баз'!B43</f>
        <v xml:space="preserve"> </v>
      </c>
      <c r="C43" s="182" t="str">
        <f>'ССР баз'!C43</f>
        <v>Итого без НДС</v>
      </c>
      <c r="D43" s="190">
        <f>D41+D42</f>
        <v>807.5079199999999</v>
      </c>
      <c r="E43" s="190">
        <f>E41+E42</f>
        <v>74.915090000000006</v>
      </c>
      <c r="F43" s="190">
        <f>F41+F42</f>
        <v>3034.3285300000002</v>
      </c>
      <c r="G43" s="190">
        <f>G41+G42</f>
        <v>584.22694000000001</v>
      </c>
      <c r="H43" s="257">
        <f>SUM(D43:G43)</f>
        <v>4500.9784799999998</v>
      </c>
    </row>
    <row r="44" spans="1:8" s="185" customFormat="1" ht="15" customHeight="1" x14ac:dyDescent="0.2">
      <c r="A44" s="189"/>
      <c r="B44" s="226"/>
      <c r="C44" s="197" t="str">
        <f>'ССР баз'!C44</f>
        <v>НДС 20%</v>
      </c>
      <c r="D44" s="186">
        <f>ROUND(D43*20%,2)</f>
        <v>161.5</v>
      </c>
      <c r="E44" s="186">
        <f>ROUND(E43*20%,2)</f>
        <v>14.98</v>
      </c>
      <c r="F44" s="186">
        <f>ROUND(F43*20%,2)</f>
        <v>606.87</v>
      </c>
      <c r="G44" s="186">
        <f>ROUND(G43*20%,2)</f>
        <v>116.85</v>
      </c>
      <c r="H44" s="186">
        <f>SUM(D44:G44)</f>
        <v>900.2</v>
      </c>
    </row>
    <row r="45" spans="1:8" s="180" customFormat="1" ht="27" customHeight="1" x14ac:dyDescent="0.2">
      <c r="A45" s="184"/>
      <c r="B45" s="226"/>
      <c r="C45" s="182" t="str">
        <f>'ССР баз'!C45</f>
        <v>Итого по сводному сметному расчету</v>
      </c>
      <c r="D45" s="181">
        <f>D43+D44</f>
        <v>969.0079199999999</v>
      </c>
      <c r="E45" s="181">
        <f>E43+E44</f>
        <v>89.89509000000001</v>
      </c>
      <c r="F45" s="181">
        <f>F43+F44</f>
        <v>3641.1985300000001</v>
      </c>
      <c r="G45" s="181">
        <f>G43+G44</f>
        <v>701.07694000000004</v>
      </c>
      <c r="H45" s="256">
        <f>SUM(D45:G45)</f>
        <v>5401.1784799999996</v>
      </c>
    </row>
    <row r="46" spans="1:8" s="152" customFormat="1" x14ac:dyDescent="0.25">
      <c r="A46" s="179"/>
      <c r="B46" s="178"/>
      <c r="C46" s="255"/>
      <c r="D46" s="176"/>
      <c r="E46" s="176"/>
      <c r="F46" s="176"/>
      <c r="G46" s="176"/>
      <c r="H46" s="175"/>
    </row>
    <row r="47" spans="1:8" s="162" customFormat="1" x14ac:dyDescent="0.2">
      <c r="A47" s="166"/>
      <c r="B47" s="167"/>
      <c r="C47" s="147"/>
      <c r="D47" s="146"/>
      <c r="E47" s="164"/>
      <c r="F47" s="164"/>
      <c r="G47" s="164"/>
      <c r="H47" s="163"/>
    </row>
    <row r="48" spans="1:8" s="162" customFormat="1" x14ac:dyDescent="0.2">
      <c r="A48" s="166"/>
      <c r="B48" s="165"/>
      <c r="C48" s="147"/>
      <c r="D48" s="146"/>
      <c r="E48" s="164"/>
      <c r="F48" s="173"/>
      <c r="G48" s="173"/>
      <c r="H48" s="172"/>
    </row>
    <row r="49" spans="1:8" s="162" customFormat="1" x14ac:dyDescent="0.2">
      <c r="A49" s="166"/>
      <c r="B49" s="171" t="s">
        <v>316</v>
      </c>
      <c r="C49" s="170"/>
      <c r="D49" s="169" t="s">
        <v>315</v>
      </c>
      <c r="E49" s="169"/>
      <c r="F49" s="164"/>
      <c r="G49" s="164"/>
      <c r="H49" s="163"/>
    </row>
    <row r="50" spans="1:8" s="155" customFormat="1" ht="12" x14ac:dyDescent="0.2">
      <c r="A50" s="161"/>
      <c r="B50" s="160"/>
      <c r="C50" s="159"/>
      <c r="D50" s="158"/>
      <c r="E50" s="157"/>
      <c r="F50" s="157"/>
      <c r="G50" s="157"/>
      <c r="H50" s="156"/>
    </row>
    <row r="51" spans="1:8" s="162" customFormat="1" x14ac:dyDescent="0.2">
      <c r="A51" s="166"/>
      <c r="B51" s="165"/>
      <c r="C51" s="168"/>
      <c r="D51" s="146"/>
      <c r="E51" s="164"/>
      <c r="F51" s="164"/>
      <c r="G51" s="164"/>
      <c r="H51" s="163"/>
    </row>
    <row r="52" spans="1:8" s="162" customFormat="1" x14ac:dyDescent="0.2">
      <c r="A52" s="166"/>
      <c r="B52" s="167"/>
      <c r="C52" s="147"/>
      <c r="D52" s="146"/>
      <c r="E52" s="164"/>
      <c r="F52" s="164"/>
      <c r="G52" s="164"/>
      <c r="H52" s="163"/>
    </row>
    <row r="53" spans="1:8" s="162" customFormat="1" x14ac:dyDescent="0.2">
      <c r="A53" s="166"/>
      <c r="B53" s="165"/>
      <c r="C53" s="147"/>
      <c r="D53" s="146"/>
      <c r="E53" s="164"/>
      <c r="F53" s="164"/>
      <c r="G53" s="164"/>
      <c r="H53" s="163"/>
    </row>
    <row r="54" spans="1:8" s="155" customFormat="1" ht="12" x14ac:dyDescent="0.2">
      <c r="A54" s="161"/>
      <c r="B54" s="160"/>
      <c r="C54" s="159"/>
      <c r="D54" s="158"/>
      <c r="E54" s="157"/>
      <c r="F54" s="157"/>
      <c r="G54" s="157"/>
      <c r="H54" s="156"/>
    </row>
    <row r="55" spans="1:8" s="152" customFormat="1" x14ac:dyDescent="0.2">
      <c r="A55" s="154"/>
      <c r="B55" s="147"/>
      <c r="C55" s="147"/>
      <c r="D55" s="146"/>
      <c r="E55" s="146"/>
      <c r="F55" s="146"/>
      <c r="G55" s="146"/>
      <c r="H55" s="145"/>
    </row>
    <row r="56" spans="1:8" s="152" customFormat="1" x14ac:dyDescent="0.2">
      <c r="A56" s="148"/>
      <c r="B56" s="147"/>
      <c r="C56" s="151"/>
      <c r="D56" s="146"/>
      <c r="E56" s="146"/>
      <c r="F56" s="146"/>
      <c r="G56" s="146"/>
      <c r="H56" s="145"/>
    </row>
    <row r="57" spans="1:8" s="152" customFormat="1" x14ac:dyDescent="0.2">
      <c r="A57" s="153"/>
      <c r="B57" s="147"/>
      <c r="C57" s="151"/>
      <c r="D57" s="150"/>
      <c r="E57" s="150"/>
      <c r="F57" s="150"/>
      <c r="G57" s="150"/>
      <c r="H57" s="149"/>
    </row>
    <row r="58" spans="1:8" s="152" customFormat="1" x14ac:dyDescent="0.2">
      <c r="A58" s="148"/>
      <c r="B58" s="147"/>
      <c r="C58" s="151"/>
      <c r="D58" s="150"/>
      <c r="E58" s="150"/>
      <c r="F58" s="150"/>
      <c r="G58" s="150"/>
      <c r="H58" s="149"/>
    </row>
    <row r="59" spans="1:8" s="152" customFormat="1" x14ac:dyDescent="0.2">
      <c r="A59" s="148"/>
      <c r="B59" s="147"/>
      <c r="C59" s="151"/>
      <c r="D59" s="150"/>
      <c r="E59" s="150"/>
      <c r="F59" s="150"/>
      <c r="G59" s="150"/>
      <c r="H59" s="149"/>
    </row>
    <row r="60" spans="1:8" s="152" customFormat="1" x14ac:dyDescent="0.2">
      <c r="A60" s="148"/>
      <c r="B60" s="147"/>
      <c r="C60" s="151"/>
      <c r="D60" s="150"/>
      <c r="E60" s="150"/>
      <c r="F60" s="150"/>
      <c r="G60" s="150"/>
      <c r="H60" s="149"/>
    </row>
    <row r="61" spans="1:8" s="152" customFormat="1" x14ac:dyDescent="0.2">
      <c r="A61" s="148"/>
      <c r="B61" s="147"/>
      <c r="C61" s="151"/>
      <c r="D61" s="150"/>
      <c r="E61" s="150"/>
      <c r="F61" s="150"/>
      <c r="G61" s="150"/>
      <c r="H61" s="149"/>
    </row>
    <row r="62" spans="1:8" s="152" customFormat="1" x14ac:dyDescent="0.2">
      <c r="A62" s="148"/>
      <c r="B62" s="147"/>
      <c r="C62" s="151"/>
      <c r="D62" s="150"/>
      <c r="E62" s="150"/>
      <c r="F62" s="150"/>
      <c r="G62" s="150"/>
      <c r="H62" s="149"/>
    </row>
    <row r="63" spans="1:8" s="152" customFormat="1" x14ac:dyDescent="0.2">
      <c r="A63" s="148"/>
      <c r="B63" s="147"/>
      <c r="C63" s="151"/>
      <c r="D63" s="150"/>
      <c r="E63" s="150"/>
      <c r="F63" s="150"/>
      <c r="G63" s="150"/>
      <c r="H63" s="149"/>
    </row>
    <row r="64" spans="1:8" s="152" customFormat="1" x14ac:dyDescent="0.2">
      <c r="A64" s="148"/>
      <c r="B64" s="147"/>
      <c r="C64" s="151"/>
      <c r="D64" s="150"/>
      <c r="E64" s="150"/>
      <c r="F64" s="150"/>
      <c r="G64" s="150"/>
      <c r="H64" s="149"/>
    </row>
    <row r="65" spans="1:8" s="152" customFormat="1" x14ac:dyDescent="0.2">
      <c r="A65" s="148"/>
      <c r="B65" s="147"/>
      <c r="C65" s="147"/>
      <c r="D65" s="146"/>
      <c r="E65" s="146"/>
      <c r="F65" s="146"/>
      <c r="G65" s="146"/>
      <c r="H65" s="145"/>
    </row>
    <row r="66" spans="1:8" s="152" customFormat="1" x14ac:dyDescent="0.2">
      <c r="A66" s="153"/>
      <c r="B66" s="147"/>
      <c r="C66" s="147"/>
      <c r="D66" s="146"/>
      <c r="E66" s="146"/>
      <c r="F66" s="146"/>
      <c r="G66" s="146"/>
      <c r="H66" s="145"/>
    </row>
    <row r="67" spans="1:8" s="152" customFormat="1" x14ac:dyDescent="0.2">
      <c r="A67" s="154"/>
      <c r="B67" s="147"/>
      <c r="C67" s="147"/>
      <c r="D67" s="146"/>
      <c r="E67" s="146"/>
      <c r="F67" s="146"/>
      <c r="G67" s="146"/>
      <c r="H67" s="145"/>
    </row>
    <row r="68" spans="1:8" s="152" customFormat="1" x14ac:dyDescent="0.2">
      <c r="A68" s="153"/>
      <c r="B68" s="147"/>
      <c r="C68" s="147"/>
      <c r="D68" s="146"/>
      <c r="E68" s="146"/>
      <c r="F68" s="146"/>
      <c r="G68" s="146"/>
      <c r="H68" s="145"/>
    </row>
    <row r="69" spans="1:8" s="152" customFormat="1" x14ac:dyDescent="0.2">
      <c r="A69" s="154"/>
      <c r="B69" s="147"/>
      <c r="C69" s="147"/>
      <c r="D69" s="146"/>
      <c r="E69" s="146"/>
      <c r="F69" s="146"/>
      <c r="G69" s="146"/>
      <c r="H69" s="145"/>
    </row>
    <row r="70" spans="1:8" s="152" customFormat="1" x14ac:dyDescent="0.2">
      <c r="A70" s="148"/>
      <c r="B70" s="147"/>
      <c r="C70" s="151"/>
      <c r="D70" s="146"/>
      <c r="E70" s="146"/>
      <c r="F70" s="146"/>
      <c r="G70" s="146"/>
      <c r="H70" s="145"/>
    </row>
    <row r="71" spans="1:8" s="152" customFormat="1" x14ac:dyDescent="0.2">
      <c r="A71" s="153"/>
      <c r="B71" s="147"/>
      <c r="C71" s="151"/>
      <c r="D71" s="150"/>
      <c r="E71" s="150"/>
      <c r="F71" s="150"/>
      <c r="G71" s="150"/>
      <c r="H71" s="149"/>
    </row>
    <row r="72" spans="1:8" s="152" customFormat="1" x14ac:dyDescent="0.2">
      <c r="A72" s="148"/>
      <c r="B72" s="147"/>
      <c r="C72" s="151"/>
      <c r="D72" s="150"/>
      <c r="E72" s="150"/>
      <c r="F72" s="150"/>
      <c r="G72" s="150"/>
      <c r="H72" s="149"/>
    </row>
    <row r="73" spans="1:8" s="152" customFormat="1" x14ac:dyDescent="0.2">
      <c r="A73" s="148"/>
      <c r="B73" s="147"/>
      <c r="C73" s="151"/>
      <c r="D73" s="150"/>
      <c r="E73" s="150"/>
      <c r="F73" s="150"/>
      <c r="G73" s="150"/>
      <c r="H73" s="149"/>
    </row>
    <row r="74" spans="1:8" s="152" customFormat="1" x14ac:dyDescent="0.2">
      <c r="A74" s="148"/>
      <c r="B74" s="147"/>
      <c r="C74" s="151"/>
      <c r="D74" s="150"/>
      <c r="E74" s="150"/>
      <c r="F74" s="150"/>
      <c r="G74" s="150"/>
      <c r="H74" s="149"/>
    </row>
    <row r="75" spans="1:8" s="152" customFormat="1" x14ac:dyDescent="0.2">
      <c r="A75" s="148"/>
      <c r="B75" s="147"/>
      <c r="C75" s="151"/>
      <c r="D75" s="150"/>
      <c r="E75" s="150"/>
      <c r="F75" s="150"/>
      <c r="G75" s="150"/>
      <c r="H75" s="149"/>
    </row>
    <row r="76" spans="1:8" s="152" customFormat="1" x14ac:dyDescent="0.2">
      <c r="A76" s="148"/>
      <c r="B76" s="147"/>
      <c r="C76" s="151"/>
      <c r="D76" s="150"/>
      <c r="E76" s="150"/>
      <c r="F76" s="150"/>
      <c r="G76" s="150"/>
      <c r="H76" s="149"/>
    </row>
    <row r="77" spans="1:8" s="152" customFormat="1" x14ac:dyDescent="0.2">
      <c r="A77" s="148"/>
      <c r="B77" s="147"/>
      <c r="C77" s="151"/>
      <c r="D77" s="150"/>
      <c r="E77" s="150"/>
      <c r="F77" s="150"/>
      <c r="G77" s="150"/>
      <c r="H77" s="149"/>
    </row>
    <row r="78" spans="1:8" s="152" customFormat="1" x14ac:dyDescent="0.2">
      <c r="A78" s="148"/>
      <c r="B78" s="147"/>
      <c r="C78" s="151"/>
      <c r="D78" s="150"/>
      <c r="E78" s="150"/>
      <c r="F78" s="150"/>
      <c r="G78" s="150"/>
      <c r="H78" s="149"/>
    </row>
    <row r="79" spans="1:8" s="152" customFormat="1" x14ac:dyDescent="0.2">
      <c r="A79" s="148"/>
      <c r="B79" s="147"/>
      <c r="C79" s="151"/>
      <c r="D79" s="150"/>
      <c r="E79" s="150"/>
      <c r="F79" s="150"/>
      <c r="G79" s="150"/>
      <c r="H79" s="149"/>
    </row>
    <row r="80" spans="1:8" s="152" customFormat="1" x14ac:dyDescent="0.2">
      <c r="A80" s="148"/>
      <c r="B80" s="147"/>
      <c r="C80" s="151"/>
      <c r="D80" s="150"/>
      <c r="E80" s="150"/>
      <c r="F80" s="150"/>
      <c r="G80" s="150"/>
      <c r="H80" s="149"/>
    </row>
    <row r="81" spans="1:8" s="152" customFormat="1" x14ac:dyDescent="0.2">
      <c r="A81" s="148"/>
      <c r="B81" s="147"/>
      <c r="C81" s="151"/>
      <c r="D81" s="150"/>
      <c r="E81" s="150"/>
      <c r="F81" s="150"/>
      <c r="G81" s="150"/>
      <c r="H81" s="149"/>
    </row>
    <row r="82" spans="1:8" x14ac:dyDescent="0.2">
      <c r="C82" s="151"/>
      <c r="D82" s="150"/>
      <c r="E82" s="150"/>
      <c r="F82" s="150"/>
      <c r="G82" s="150"/>
      <c r="H82" s="149"/>
    </row>
    <row r="83" spans="1:8" x14ac:dyDescent="0.2">
      <c r="C83" s="151"/>
      <c r="D83" s="150"/>
      <c r="E83" s="150"/>
      <c r="F83" s="150"/>
      <c r="G83" s="150"/>
      <c r="H83" s="149"/>
    </row>
    <row r="84" spans="1:8" x14ac:dyDescent="0.2">
      <c r="C84" s="151"/>
      <c r="D84" s="150"/>
      <c r="E84" s="150"/>
      <c r="F84" s="150"/>
      <c r="G84" s="150"/>
      <c r="H84" s="149"/>
    </row>
    <row r="85" spans="1:8" x14ac:dyDescent="0.2">
      <c r="C85" s="151"/>
      <c r="D85" s="150"/>
      <c r="E85" s="150"/>
      <c r="F85" s="150"/>
      <c r="G85" s="150"/>
      <c r="H85" s="149"/>
    </row>
    <row r="86" spans="1:8" x14ac:dyDescent="0.2">
      <c r="D86" s="150"/>
      <c r="E86" s="150"/>
      <c r="F86" s="150"/>
      <c r="G86" s="150"/>
      <c r="H86" s="149"/>
    </row>
  </sheetData>
  <mergeCells count="10">
    <mergeCell ref="A7:H7"/>
    <mergeCell ref="A8:H8"/>
    <mergeCell ref="A9:H9"/>
    <mergeCell ref="A11:C11"/>
    <mergeCell ref="D49:E49"/>
    <mergeCell ref="D13:G13"/>
    <mergeCell ref="A13:A14"/>
    <mergeCell ref="B13:B14"/>
    <mergeCell ref="C13:C14"/>
    <mergeCell ref="H13:H14"/>
  </mergeCells>
  <pageMargins left="0.70866141732283472" right="0.70866141732283472" top="0.39370078740157483" bottom="0.74803149606299213" header="0.31496062992125984" footer="0.31496062992125984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316"/>
  <sheetViews>
    <sheetView topLeftCell="A268" workbookViewId="0">
      <selection activeCell="N35" sqref="N35:N37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1.140625" style="2" customWidth="1"/>
    <col min="10" max="10" width="12.425781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0.42578125" style="3" hidden="1" customWidth="1"/>
    <col min="28" max="31" width="157.85546875" style="3" hidden="1" customWidth="1"/>
    <col min="32" max="36" width="39.5703125" style="3" hidden="1" customWidth="1"/>
    <col min="37" max="37" width="128.5703125" style="3" hidden="1" customWidth="1"/>
    <col min="38" max="40" width="96.5703125" style="3" hidden="1" customWidth="1"/>
    <col min="41" max="41" width="128.5703125" style="3" hidden="1" customWidth="1"/>
    <col min="42" max="44" width="96.5703125" style="3" hidden="1" customWidth="1"/>
    <col min="45" max="16384" width="9.140625" style="2"/>
  </cols>
  <sheetData>
    <row r="1" spans="1:29" s="4" customFormat="1" ht="15" x14ac:dyDescent="0.25">
      <c r="N1" s="5" t="s">
        <v>0</v>
      </c>
    </row>
    <row r="2" spans="1:29" s="4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 t="s">
        <v>1</v>
      </c>
    </row>
    <row r="3" spans="1:29" s="4" customFormat="1" ht="6.75" customHeight="1" x14ac:dyDescent="0.25">
      <c r="A3" s="6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"/>
    </row>
    <row r="4" spans="1:29" s="4" customFormat="1" ht="2.25" customHeight="1" x14ac:dyDescent="0.25">
      <c r="A4" s="9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29" s="4" customFormat="1" ht="11.25" customHeight="1" x14ac:dyDescent="0.25">
      <c r="A5" s="9" t="s">
        <v>2</v>
      </c>
      <c r="B5" s="10"/>
      <c r="C5" s="6"/>
      <c r="E5" s="6"/>
      <c r="F5" s="6"/>
      <c r="G5" s="136" t="s">
        <v>3</v>
      </c>
      <c r="H5" s="136"/>
      <c r="I5" s="136"/>
      <c r="J5" s="136"/>
      <c r="K5" s="136"/>
      <c r="L5" s="136"/>
      <c r="M5" s="136"/>
      <c r="N5" s="136"/>
    </row>
    <row r="6" spans="1:29" s="4" customFormat="1" ht="67.5" customHeight="1" x14ac:dyDescent="0.25">
      <c r="A6" s="9" t="s">
        <v>4</v>
      </c>
      <c r="B6" s="10"/>
      <c r="C6" s="6"/>
      <c r="E6" s="11"/>
      <c r="F6" s="11"/>
      <c r="G6" s="141" t="s">
        <v>5</v>
      </c>
      <c r="H6" s="141"/>
      <c r="I6" s="141"/>
      <c r="J6" s="141"/>
      <c r="K6" s="141"/>
      <c r="L6" s="141"/>
      <c r="M6" s="141"/>
      <c r="N6" s="141"/>
      <c r="V6" s="12" t="s">
        <v>5</v>
      </c>
    </row>
    <row r="7" spans="1:29" s="4" customFormat="1" ht="45" customHeight="1" x14ac:dyDescent="0.25">
      <c r="A7" s="140" t="s">
        <v>6</v>
      </c>
      <c r="B7" s="140"/>
      <c r="C7" s="140"/>
      <c r="D7" s="140"/>
      <c r="E7" s="140"/>
      <c r="F7" s="140"/>
      <c r="G7" s="141" t="s">
        <v>7</v>
      </c>
      <c r="H7" s="141"/>
      <c r="I7" s="141"/>
      <c r="J7" s="141"/>
      <c r="K7" s="141"/>
      <c r="L7" s="141"/>
      <c r="M7" s="141"/>
      <c r="N7" s="141"/>
      <c r="P7" s="13" t="s">
        <v>6</v>
      </c>
      <c r="Q7" s="13" t="s">
        <v>7</v>
      </c>
      <c r="R7" s="14"/>
      <c r="S7" s="14"/>
      <c r="T7" s="14"/>
      <c r="U7" s="14"/>
      <c r="W7" s="12" t="s">
        <v>7</v>
      </c>
    </row>
    <row r="8" spans="1:29" s="4" customFormat="1" ht="67.5" customHeight="1" x14ac:dyDescent="0.25">
      <c r="A8" s="143" t="s">
        <v>8</v>
      </c>
      <c r="B8" s="143"/>
      <c r="C8" s="143"/>
      <c r="D8" s="143"/>
      <c r="E8" s="143"/>
      <c r="F8" s="143"/>
      <c r="G8" s="141"/>
      <c r="H8" s="141"/>
      <c r="I8" s="141"/>
      <c r="J8" s="141"/>
      <c r="K8" s="141"/>
      <c r="L8" s="141"/>
      <c r="M8" s="141"/>
      <c r="N8" s="141"/>
      <c r="P8" s="13" t="s">
        <v>9</v>
      </c>
      <c r="Q8" s="13"/>
      <c r="R8" s="14"/>
      <c r="S8" s="14"/>
      <c r="T8" s="14"/>
      <c r="U8" s="14"/>
      <c r="X8" s="12" t="s">
        <v>10</v>
      </c>
    </row>
    <row r="9" spans="1:29" s="4" customFormat="1" ht="33.75" customHeight="1" x14ac:dyDescent="0.25">
      <c r="A9" s="140" t="s">
        <v>11</v>
      </c>
      <c r="B9" s="140"/>
      <c r="C9" s="140"/>
      <c r="D9" s="140"/>
      <c r="E9" s="140"/>
      <c r="F9" s="140"/>
      <c r="G9" s="141"/>
      <c r="H9" s="141"/>
      <c r="I9" s="141"/>
      <c r="J9" s="141"/>
      <c r="K9" s="141"/>
      <c r="L9" s="141"/>
      <c r="M9" s="141"/>
      <c r="N9" s="141"/>
      <c r="P9" s="13" t="s">
        <v>11</v>
      </c>
      <c r="Q9" s="13"/>
      <c r="R9" s="14"/>
      <c r="S9" s="14"/>
      <c r="T9" s="14"/>
      <c r="U9" s="14"/>
      <c r="Y9" s="12" t="s">
        <v>10</v>
      </c>
    </row>
    <row r="10" spans="1:29" s="4" customFormat="1" ht="11.25" customHeight="1" x14ac:dyDescent="0.25">
      <c r="A10" s="142" t="s">
        <v>12</v>
      </c>
      <c r="B10" s="142"/>
      <c r="C10" s="142"/>
      <c r="D10" s="142"/>
      <c r="E10" s="142"/>
      <c r="F10" s="142"/>
      <c r="G10" s="141"/>
      <c r="H10" s="141"/>
      <c r="I10" s="141"/>
      <c r="J10" s="141"/>
      <c r="K10" s="141"/>
      <c r="L10" s="141"/>
      <c r="M10" s="141"/>
      <c r="N10" s="141"/>
      <c r="Z10" s="12" t="s">
        <v>10</v>
      </c>
    </row>
    <row r="11" spans="1:29" s="4" customFormat="1" ht="15" x14ac:dyDescent="0.25">
      <c r="A11" s="142" t="s">
        <v>13</v>
      </c>
      <c r="B11" s="142"/>
      <c r="C11" s="142"/>
      <c r="D11" s="142"/>
      <c r="E11" s="142"/>
      <c r="F11" s="142"/>
      <c r="G11" s="141"/>
      <c r="H11" s="141"/>
      <c r="I11" s="141"/>
      <c r="J11" s="141"/>
      <c r="K11" s="141"/>
      <c r="L11" s="141"/>
      <c r="M11" s="141"/>
      <c r="N11" s="141"/>
      <c r="AA11" s="12" t="s">
        <v>10</v>
      </c>
    </row>
    <row r="12" spans="1:29" s="4" customFormat="1" ht="3.75" customHeight="1" x14ac:dyDescent="0.25">
      <c r="A12" s="15"/>
      <c r="B12" s="6"/>
      <c r="C12" s="6"/>
      <c r="D12" s="6"/>
      <c r="E12" s="6"/>
      <c r="F12" s="10"/>
      <c r="G12" s="10"/>
      <c r="H12" s="10"/>
      <c r="I12" s="10"/>
      <c r="J12" s="10"/>
      <c r="K12" s="10"/>
      <c r="L12" s="10"/>
      <c r="M12" s="10"/>
      <c r="N12" s="10"/>
    </row>
    <row r="13" spans="1:29" s="4" customFormat="1" ht="23.25" x14ac:dyDescent="0.25">
      <c r="A13" s="138" t="s">
        <v>14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AB13" s="12" t="s">
        <v>14</v>
      </c>
    </row>
    <row r="14" spans="1:29" s="4" customFormat="1" ht="15" x14ac:dyDescent="0.25">
      <c r="A14" s="135" t="s">
        <v>15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29" s="4" customFormat="1" ht="5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9" s="4" customFormat="1" ht="23.25" x14ac:dyDescent="0.25">
      <c r="A16" s="138" t="s">
        <v>14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AC16" s="12" t="s">
        <v>14</v>
      </c>
    </row>
    <row r="17" spans="1:30" s="4" customFormat="1" ht="15" x14ac:dyDescent="0.25">
      <c r="A17" s="135" t="s">
        <v>16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30" s="4" customFormat="1" ht="21" customHeight="1" x14ac:dyDescent="0.25">
      <c r="A18" s="139" t="s">
        <v>17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30" s="4" customFormat="1" ht="3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30" s="4" customFormat="1" ht="15" x14ac:dyDescent="0.25">
      <c r="A20" s="134" t="s">
        <v>18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AD20" s="12" t="s">
        <v>18</v>
      </c>
    </row>
    <row r="21" spans="1:30" s="4" customFormat="1" ht="12" customHeight="1" x14ac:dyDescent="0.25">
      <c r="A21" s="135" t="s">
        <v>19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30" s="4" customFormat="1" ht="12" customHeight="1" x14ac:dyDescent="0.25">
      <c r="A22" s="6" t="s">
        <v>20</v>
      </c>
      <c r="B22" s="18" t="s">
        <v>21</v>
      </c>
      <c r="C22" s="1" t="s">
        <v>22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</row>
    <row r="23" spans="1:30" s="4" customFormat="1" ht="12" customHeight="1" x14ac:dyDescent="0.25">
      <c r="A23" s="6" t="s">
        <v>23</v>
      </c>
      <c r="B23" s="136"/>
      <c r="C23" s="136"/>
      <c r="D23" s="136"/>
      <c r="E23" s="136"/>
      <c r="F23" s="136"/>
      <c r="G23" s="11"/>
      <c r="H23" s="11"/>
      <c r="I23" s="11"/>
      <c r="J23" s="11"/>
      <c r="K23" s="11"/>
      <c r="L23" s="11"/>
      <c r="M23" s="11"/>
      <c r="N23" s="11"/>
    </row>
    <row r="24" spans="1:30" s="4" customFormat="1" ht="15" x14ac:dyDescent="0.25">
      <c r="A24" s="6"/>
      <c r="B24" s="137" t="s">
        <v>24</v>
      </c>
      <c r="C24" s="137"/>
      <c r="D24" s="137"/>
      <c r="E24" s="137"/>
      <c r="F24" s="137"/>
      <c r="G24" s="19"/>
      <c r="H24" s="19"/>
      <c r="I24" s="19"/>
      <c r="J24" s="19"/>
      <c r="K24" s="19"/>
      <c r="L24" s="19"/>
      <c r="M24" s="20"/>
      <c r="N24" s="19"/>
    </row>
    <row r="25" spans="1:30" s="4" customFormat="1" ht="5.25" customHeight="1" x14ac:dyDescent="0.25">
      <c r="A25" s="6"/>
      <c r="B25" s="6"/>
      <c r="C25" s="6"/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30" s="4" customFormat="1" ht="12" customHeight="1" x14ac:dyDescent="0.25">
      <c r="A26" s="22" t="s">
        <v>25</v>
      </c>
      <c r="B26" s="6"/>
      <c r="C26" s="6"/>
      <c r="D26" s="23" t="s">
        <v>26</v>
      </c>
      <c r="E26" s="24"/>
      <c r="F26" s="25"/>
      <c r="G26" s="26"/>
      <c r="H26" s="26"/>
      <c r="I26" s="26"/>
      <c r="J26" s="26"/>
      <c r="K26" s="26"/>
      <c r="L26" s="26"/>
      <c r="M26" s="26"/>
      <c r="N26" s="26"/>
    </row>
    <row r="27" spans="1:30" s="4" customFormat="1" ht="7.5" customHeight="1" x14ac:dyDescent="0.25">
      <c r="A27" s="6"/>
      <c r="B27" s="8"/>
      <c r="C27" s="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30" s="4" customFormat="1" ht="12" customHeight="1" x14ac:dyDescent="0.25">
      <c r="A28" s="22" t="s">
        <v>27</v>
      </c>
      <c r="B28" s="8"/>
      <c r="C28" s="28">
        <v>572.16</v>
      </c>
      <c r="D28" s="29" t="s">
        <v>28</v>
      </c>
      <c r="E28" s="30" t="s">
        <v>29</v>
      </c>
      <c r="G28" s="8"/>
      <c r="H28" s="8"/>
      <c r="I28" s="8"/>
      <c r="J28" s="8"/>
      <c r="K28" s="8"/>
      <c r="L28" s="31"/>
      <c r="M28" s="31"/>
      <c r="N28" s="8"/>
    </row>
    <row r="29" spans="1:30" s="4" customFormat="1" ht="11.25" customHeight="1" x14ac:dyDescent="0.25">
      <c r="A29" s="6"/>
      <c r="B29" s="32" t="s">
        <v>30</v>
      </c>
      <c r="C29" s="33"/>
      <c r="D29" s="34"/>
      <c r="E29" s="30"/>
      <c r="G29" s="8"/>
    </row>
    <row r="30" spans="1:30" s="4" customFormat="1" ht="12" customHeight="1" x14ac:dyDescent="0.25">
      <c r="A30" s="6"/>
      <c r="B30" s="35" t="s">
        <v>31</v>
      </c>
      <c r="C30" s="28">
        <v>517.51</v>
      </c>
      <c r="D30" s="29" t="s">
        <v>32</v>
      </c>
      <c r="E30" s="30" t="s">
        <v>29</v>
      </c>
      <c r="G30" s="8" t="s">
        <v>33</v>
      </c>
      <c r="I30" s="8"/>
      <c r="J30" s="8"/>
      <c r="K30" s="8"/>
      <c r="L30" s="28">
        <v>26.37</v>
      </c>
      <c r="M30" s="36" t="s">
        <v>34</v>
      </c>
      <c r="N30" s="30" t="s">
        <v>29</v>
      </c>
    </row>
    <row r="31" spans="1:30" s="4" customFormat="1" ht="12" customHeight="1" x14ac:dyDescent="0.25">
      <c r="A31" s="6"/>
      <c r="B31" s="35" t="s">
        <v>35</v>
      </c>
      <c r="C31" s="28">
        <v>13.02</v>
      </c>
      <c r="D31" s="37" t="s">
        <v>36</v>
      </c>
      <c r="E31" s="30" t="s">
        <v>29</v>
      </c>
      <c r="G31" s="8" t="s">
        <v>37</v>
      </c>
      <c r="I31" s="8"/>
      <c r="J31" s="8"/>
      <c r="K31" s="8"/>
      <c r="L31" s="263"/>
      <c r="M31" s="262">
        <v>66.13</v>
      </c>
      <c r="N31" s="30" t="s">
        <v>38</v>
      </c>
    </row>
    <row r="32" spans="1:30" s="4" customFormat="1" ht="12" customHeight="1" x14ac:dyDescent="0.25">
      <c r="A32" s="6"/>
      <c r="B32" s="35" t="s">
        <v>39</v>
      </c>
      <c r="C32" s="28">
        <v>41.62</v>
      </c>
      <c r="D32" s="37" t="s">
        <v>40</v>
      </c>
      <c r="E32" s="30" t="s">
        <v>29</v>
      </c>
      <c r="G32" s="8" t="s">
        <v>41</v>
      </c>
      <c r="I32" s="8"/>
      <c r="J32" s="8"/>
      <c r="K32" s="8"/>
      <c r="M32" s="262">
        <v>14.34</v>
      </c>
      <c r="N32" s="30" t="s">
        <v>38</v>
      </c>
    </row>
    <row r="33" spans="1:35" s="4" customFormat="1" ht="12" customHeight="1" x14ac:dyDescent="0.25">
      <c r="A33" s="6"/>
      <c r="B33" s="35" t="s">
        <v>42</v>
      </c>
      <c r="C33" s="28">
        <v>0</v>
      </c>
      <c r="D33" s="29" t="s">
        <v>43</v>
      </c>
      <c r="E33" s="30" t="s">
        <v>29</v>
      </c>
      <c r="G33" s="8"/>
      <c r="H33" s="8"/>
      <c r="I33" s="8"/>
      <c r="J33" s="8"/>
      <c r="K33" s="8"/>
      <c r="L33" s="132" t="s">
        <v>44</v>
      </c>
      <c r="M33" s="132"/>
      <c r="N33" s="8"/>
    </row>
    <row r="34" spans="1:35" s="4" customFormat="1" ht="7.5" customHeight="1" x14ac:dyDescent="0.25">
      <c r="A34" s="38"/>
    </row>
    <row r="35" spans="1:35" s="4" customFormat="1" ht="23.25" customHeight="1" x14ac:dyDescent="0.25">
      <c r="A35" s="133" t="s">
        <v>45</v>
      </c>
      <c r="B35" s="130" t="s">
        <v>46</v>
      </c>
      <c r="C35" s="130" t="s">
        <v>47</v>
      </c>
      <c r="D35" s="130"/>
      <c r="E35" s="130"/>
      <c r="F35" s="130" t="s">
        <v>48</v>
      </c>
      <c r="G35" s="130" t="s">
        <v>49</v>
      </c>
      <c r="H35" s="130"/>
      <c r="I35" s="130"/>
      <c r="J35" s="130" t="s">
        <v>50</v>
      </c>
      <c r="K35" s="130"/>
      <c r="L35" s="130"/>
      <c r="M35" s="130" t="s">
        <v>51</v>
      </c>
      <c r="N35" s="130" t="s">
        <v>52</v>
      </c>
    </row>
    <row r="36" spans="1:35" s="4" customFormat="1" ht="28.5" customHeight="1" x14ac:dyDescent="0.25">
      <c r="A36" s="133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35" s="4" customFormat="1" ht="45" x14ac:dyDescent="0.25">
      <c r="A37" s="133"/>
      <c r="B37" s="130"/>
      <c r="C37" s="130"/>
      <c r="D37" s="130"/>
      <c r="E37" s="130"/>
      <c r="F37" s="130"/>
      <c r="G37" s="39" t="s">
        <v>53</v>
      </c>
      <c r="H37" s="39" t="s">
        <v>54</v>
      </c>
      <c r="I37" s="39" t="s">
        <v>55</v>
      </c>
      <c r="J37" s="39" t="s">
        <v>53</v>
      </c>
      <c r="K37" s="39" t="s">
        <v>54</v>
      </c>
      <c r="L37" s="39" t="s">
        <v>56</v>
      </c>
      <c r="M37" s="130"/>
      <c r="N37" s="130"/>
    </row>
    <row r="38" spans="1:35" s="4" customFormat="1" ht="15" x14ac:dyDescent="0.25">
      <c r="A38" s="40">
        <v>1</v>
      </c>
      <c r="B38" s="41">
        <v>2</v>
      </c>
      <c r="C38" s="131">
        <v>3</v>
      </c>
      <c r="D38" s="131"/>
      <c r="E38" s="131"/>
      <c r="F38" s="41">
        <v>4</v>
      </c>
      <c r="G38" s="41">
        <v>5</v>
      </c>
      <c r="H38" s="41">
        <v>6</v>
      </c>
      <c r="I38" s="41">
        <v>7</v>
      </c>
      <c r="J38" s="41">
        <v>8</v>
      </c>
      <c r="K38" s="41">
        <v>9</v>
      </c>
      <c r="L38" s="41">
        <v>10</v>
      </c>
      <c r="M38" s="41">
        <v>11</v>
      </c>
      <c r="N38" s="41">
        <v>12</v>
      </c>
    </row>
    <row r="39" spans="1:35" s="4" customFormat="1" ht="15" x14ac:dyDescent="0.25">
      <c r="A39" s="126" t="s">
        <v>57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/>
      <c r="AE39" s="42" t="s">
        <v>57</v>
      </c>
    </row>
    <row r="40" spans="1:35" s="4" customFormat="1" ht="34.5" x14ac:dyDescent="0.25">
      <c r="A40" s="43" t="s">
        <v>58</v>
      </c>
      <c r="B40" s="44" t="s">
        <v>59</v>
      </c>
      <c r="C40" s="124" t="s">
        <v>60</v>
      </c>
      <c r="D40" s="124"/>
      <c r="E40" s="124"/>
      <c r="F40" s="45" t="s">
        <v>61</v>
      </c>
      <c r="G40" s="46"/>
      <c r="H40" s="46"/>
      <c r="I40" s="47">
        <v>2</v>
      </c>
      <c r="J40" s="48"/>
      <c r="K40" s="46"/>
      <c r="L40" s="48"/>
      <c r="M40" s="46"/>
      <c r="N40" s="49"/>
      <c r="AE40" s="42"/>
      <c r="AF40" s="50" t="s">
        <v>60</v>
      </c>
    </row>
    <row r="41" spans="1:35" s="4" customFormat="1" ht="15" x14ac:dyDescent="0.25">
      <c r="A41" s="51"/>
      <c r="B41" s="52" t="s">
        <v>58</v>
      </c>
      <c r="C41" s="122" t="s">
        <v>62</v>
      </c>
      <c r="D41" s="122"/>
      <c r="E41" s="122"/>
      <c r="F41" s="54"/>
      <c r="G41" s="55"/>
      <c r="H41" s="55"/>
      <c r="I41" s="55"/>
      <c r="J41" s="56">
        <v>4.74</v>
      </c>
      <c r="K41" s="55"/>
      <c r="L41" s="56">
        <v>9.48</v>
      </c>
      <c r="M41" s="57">
        <v>42.78</v>
      </c>
      <c r="N41" s="58">
        <v>405.55</v>
      </c>
      <c r="AE41" s="42"/>
      <c r="AF41" s="50"/>
      <c r="AG41" s="3" t="s">
        <v>62</v>
      </c>
    </row>
    <row r="42" spans="1:35" s="4" customFormat="1" ht="15" x14ac:dyDescent="0.25">
      <c r="A42" s="51"/>
      <c r="B42" s="52" t="s">
        <v>63</v>
      </c>
      <c r="C42" s="122" t="s">
        <v>64</v>
      </c>
      <c r="D42" s="122"/>
      <c r="E42" s="122"/>
      <c r="F42" s="54"/>
      <c r="G42" s="55"/>
      <c r="H42" s="55"/>
      <c r="I42" s="55"/>
      <c r="J42" s="56">
        <v>60.14</v>
      </c>
      <c r="K42" s="55"/>
      <c r="L42" s="56">
        <v>120.28</v>
      </c>
      <c r="M42" s="57">
        <v>14.05</v>
      </c>
      <c r="N42" s="59">
        <v>1689.93</v>
      </c>
      <c r="AE42" s="42"/>
      <c r="AF42" s="50"/>
      <c r="AG42" s="3" t="s">
        <v>64</v>
      </c>
    </row>
    <row r="43" spans="1:35" s="4" customFormat="1" ht="15" x14ac:dyDescent="0.25">
      <c r="A43" s="51"/>
      <c r="B43" s="52" t="s">
        <v>65</v>
      </c>
      <c r="C43" s="122" t="s">
        <v>66</v>
      </c>
      <c r="D43" s="122"/>
      <c r="E43" s="122"/>
      <c r="F43" s="54"/>
      <c r="G43" s="55"/>
      <c r="H43" s="55"/>
      <c r="I43" s="55"/>
      <c r="J43" s="56">
        <v>8.3800000000000008</v>
      </c>
      <c r="K43" s="55"/>
      <c r="L43" s="56">
        <v>16.760000000000002</v>
      </c>
      <c r="M43" s="57">
        <v>42.78</v>
      </c>
      <c r="N43" s="58">
        <v>716.99</v>
      </c>
      <c r="AE43" s="42"/>
      <c r="AF43" s="50"/>
      <c r="AG43" s="3" t="s">
        <v>66</v>
      </c>
    </row>
    <row r="44" spans="1:35" s="4" customFormat="1" ht="15" x14ac:dyDescent="0.25">
      <c r="A44" s="60"/>
      <c r="B44" s="52"/>
      <c r="C44" s="122" t="s">
        <v>67</v>
      </c>
      <c r="D44" s="122"/>
      <c r="E44" s="122"/>
      <c r="F44" s="54" t="s">
        <v>68</v>
      </c>
      <c r="G44" s="57">
        <v>0.57999999999999996</v>
      </c>
      <c r="H44" s="55"/>
      <c r="I44" s="57">
        <v>1.1599999999999999</v>
      </c>
      <c r="J44" s="61"/>
      <c r="K44" s="55"/>
      <c r="L44" s="61"/>
      <c r="M44" s="55"/>
      <c r="N44" s="62"/>
      <c r="AE44" s="42"/>
      <c r="AF44" s="50"/>
      <c r="AH44" s="3" t="s">
        <v>67</v>
      </c>
    </row>
    <row r="45" spans="1:35" s="4" customFormat="1" ht="15" x14ac:dyDescent="0.25">
      <c r="A45" s="60"/>
      <c r="B45" s="52"/>
      <c r="C45" s="122" t="s">
        <v>69</v>
      </c>
      <c r="D45" s="122"/>
      <c r="E45" s="122"/>
      <c r="F45" s="54" t="s">
        <v>68</v>
      </c>
      <c r="G45" s="57">
        <v>0.62</v>
      </c>
      <c r="H45" s="55"/>
      <c r="I45" s="57">
        <v>1.24</v>
      </c>
      <c r="J45" s="61"/>
      <c r="K45" s="55"/>
      <c r="L45" s="61"/>
      <c r="M45" s="55"/>
      <c r="N45" s="62"/>
      <c r="AE45" s="42"/>
      <c r="AF45" s="50"/>
      <c r="AH45" s="3" t="s">
        <v>69</v>
      </c>
    </row>
    <row r="46" spans="1:35" s="4" customFormat="1" ht="15" x14ac:dyDescent="0.25">
      <c r="A46" s="51"/>
      <c r="B46" s="52"/>
      <c r="C46" s="129" t="s">
        <v>70</v>
      </c>
      <c r="D46" s="129"/>
      <c r="E46" s="129"/>
      <c r="F46" s="63"/>
      <c r="G46" s="64"/>
      <c r="H46" s="64"/>
      <c r="I46" s="64"/>
      <c r="J46" s="65">
        <v>64.88</v>
      </c>
      <c r="K46" s="64"/>
      <c r="L46" s="65">
        <v>129.76</v>
      </c>
      <c r="M46" s="64"/>
      <c r="N46" s="66">
        <v>2095.48</v>
      </c>
      <c r="AE46" s="42"/>
      <c r="AF46" s="50"/>
      <c r="AI46" s="3" t="s">
        <v>70</v>
      </c>
    </row>
    <row r="47" spans="1:35" s="4" customFormat="1" ht="15" x14ac:dyDescent="0.25">
      <c r="A47" s="60"/>
      <c r="B47" s="52"/>
      <c r="C47" s="122" t="s">
        <v>71</v>
      </c>
      <c r="D47" s="122"/>
      <c r="E47" s="122"/>
      <c r="F47" s="54"/>
      <c r="G47" s="55"/>
      <c r="H47" s="55"/>
      <c r="I47" s="55"/>
      <c r="J47" s="61"/>
      <c r="K47" s="55"/>
      <c r="L47" s="56">
        <v>26.24</v>
      </c>
      <c r="M47" s="55"/>
      <c r="N47" s="59">
        <v>1122.54</v>
      </c>
      <c r="AE47" s="42"/>
      <c r="AF47" s="50"/>
      <c r="AH47" s="3" t="s">
        <v>71</v>
      </c>
    </row>
    <row r="48" spans="1:35" s="4" customFormat="1" ht="22.5" x14ac:dyDescent="0.25">
      <c r="A48" s="60"/>
      <c r="B48" s="52" t="s">
        <v>72</v>
      </c>
      <c r="C48" s="122" t="s">
        <v>73</v>
      </c>
      <c r="D48" s="122"/>
      <c r="E48" s="122"/>
      <c r="F48" s="54" t="s">
        <v>74</v>
      </c>
      <c r="G48" s="67">
        <v>104</v>
      </c>
      <c r="H48" s="55"/>
      <c r="I48" s="67">
        <v>104</v>
      </c>
      <c r="J48" s="61"/>
      <c r="K48" s="55"/>
      <c r="L48" s="56">
        <v>27.29</v>
      </c>
      <c r="M48" s="55"/>
      <c r="N48" s="59">
        <v>1167.44</v>
      </c>
      <c r="AE48" s="42"/>
      <c r="AF48" s="50"/>
      <c r="AH48" s="3" t="s">
        <v>73</v>
      </c>
    </row>
    <row r="49" spans="1:36" s="4" customFormat="1" ht="22.5" x14ac:dyDescent="0.25">
      <c r="A49" s="60"/>
      <c r="B49" s="52" t="s">
        <v>75</v>
      </c>
      <c r="C49" s="122" t="s">
        <v>76</v>
      </c>
      <c r="D49" s="122"/>
      <c r="E49" s="122"/>
      <c r="F49" s="54" t="s">
        <v>74</v>
      </c>
      <c r="G49" s="67">
        <v>0</v>
      </c>
      <c r="H49" s="55"/>
      <c r="I49" s="67">
        <v>0</v>
      </c>
      <c r="J49" s="61"/>
      <c r="K49" s="55"/>
      <c r="L49" s="61"/>
      <c r="M49" s="55"/>
      <c r="N49" s="62"/>
      <c r="AE49" s="42"/>
      <c r="AF49" s="50"/>
      <c r="AH49" s="3" t="s">
        <v>76</v>
      </c>
    </row>
    <row r="50" spans="1:36" s="4" customFormat="1" ht="15" x14ac:dyDescent="0.25">
      <c r="A50" s="68"/>
      <c r="B50" s="69"/>
      <c r="C50" s="124" t="s">
        <v>77</v>
      </c>
      <c r="D50" s="124"/>
      <c r="E50" s="124"/>
      <c r="F50" s="45"/>
      <c r="G50" s="46"/>
      <c r="H50" s="46"/>
      <c r="I50" s="46"/>
      <c r="J50" s="48"/>
      <c r="K50" s="46"/>
      <c r="L50" s="70">
        <v>157.05000000000001</v>
      </c>
      <c r="M50" s="64"/>
      <c r="N50" s="71">
        <v>3262.92</v>
      </c>
      <c r="AE50" s="42"/>
      <c r="AF50" s="50"/>
      <c r="AJ50" s="50" t="s">
        <v>77</v>
      </c>
    </row>
    <row r="51" spans="1:36" s="4" customFormat="1" ht="34.5" x14ac:dyDescent="0.25">
      <c r="A51" s="43" t="s">
        <v>63</v>
      </c>
      <c r="B51" s="44" t="s">
        <v>78</v>
      </c>
      <c r="C51" s="124" t="s">
        <v>79</v>
      </c>
      <c r="D51" s="124"/>
      <c r="E51" s="124"/>
      <c r="F51" s="45" t="s">
        <v>61</v>
      </c>
      <c r="G51" s="46"/>
      <c r="H51" s="46"/>
      <c r="I51" s="47">
        <v>2</v>
      </c>
      <c r="J51" s="48"/>
      <c r="K51" s="46"/>
      <c r="L51" s="48"/>
      <c r="M51" s="46"/>
      <c r="N51" s="49"/>
      <c r="AE51" s="42"/>
      <c r="AF51" s="50" t="s">
        <v>79</v>
      </c>
      <c r="AJ51" s="50"/>
    </row>
    <row r="52" spans="1:36" s="4" customFormat="1" ht="15" x14ac:dyDescent="0.25">
      <c r="A52" s="51"/>
      <c r="B52" s="52" t="s">
        <v>58</v>
      </c>
      <c r="C52" s="122" t="s">
        <v>62</v>
      </c>
      <c r="D52" s="122"/>
      <c r="E52" s="122"/>
      <c r="F52" s="54"/>
      <c r="G52" s="55"/>
      <c r="H52" s="55"/>
      <c r="I52" s="55"/>
      <c r="J52" s="56">
        <v>2.4500000000000002</v>
      </c>
      <c r="K52" s="55"/>
      <c r="L52" s="56">
        <v>4.9000000000000004</v>
      </c>
      <c r="M52" s="57">
        <v>42.78</v>
      </c>
      <c r="N52" s="58">
        <v>209.62</v>
      </c>
      <c r="AE52" s="42"/>
      <c r="AF52" s="50"/>
      <c r="AG52" s="3" t="s">
        <v>62</v>
      </c>
      <c r="AJ52" s="50"/>
    </row>
    <row r="53" spans="1:36" s="4" customFormat="1" ht="15" x14ac:dyDescent="0.25">
      <c r="A53" s="51"/>
      <c r="B53" s="52" t="s">
        <v>63</v>
      </c>
      <c r="C53" s="122" t="s">
        <v>64</v>
      </c>
      <c r="D53" s="122"/>
      <c r="E53" s="122"/>
      <c r="F53" s="54"/>
      <c r="G53" s="55"/>
      <c r="H53" s="55"/>
      <c r="I53" s="55"/>
      <c r="J53" s="56">
        <v>12.58</v>
      </c>
      <c r="K53" s="55"/>
      <c r="L53" s="56">
        <v>25.16</v>
      </c>
      <c r="M53" s="57">
        <v>14.05</v>
      </c>
      <c r="N53" s="58">
        <v>353.5</v>
      </c>
      <c r="AE53" s="42"/>
      <c r="AF53" s="50"/>
      <c r="AG53" s="3" t="s">
        <v>64</v>
      </c>
      <c r="AJ53" s="50"/>
    </row>
    <row r="54" spans="1:36" s="4" customFormat="1" ht="15" x14ac:dyDescent="0.25">
      <c r="A54" s="51"/>
      <c r="B54" s="52" t="s">
        <v>65</v>
      </c>
      <c r="C54" s="122" t="s">
        <v>66</v>
      </c>
      <c r="D54" s="122"/>
      <c r="E54" s="122"/>
      <c r="F54" s="54"/>
      <c r="G54" s="55"/>
      <c r="H54" s="55"/>
      <c r="I54" s="55"/>
      <c r="J54" s="56">
        <v>2.16</v>
      </c>
      <c r="K54" s="55"/>
      <c r="L54" s="56">
        <v>4.32</v>
      </c>
      <c r="M54" s="57">
        <v>42.78</v>
      </c>
      <c r="N54" s="58">
        <v>184.81</v>
      </c>
      <c r="AE54" s="42"/>
      <c r="AF54" s="50"/>
      <c r="AG54" s="3" t="s">
        <v>66</v>
      </c>
      <c r="AJ54" s="50"/>
    </row>
    <row r="55" spans="1:36" s="4" customFormat="1" ht="15" x14ac:dyDescent="0.25">
      <c r="A55" s="60"/>
      <c r="B55" s="52"/>
      <c r="C55" s="122" t="s">
        <v>67</v>
      </c>
      <c r="D55" s="122"/>
      <c r="E55" s="122"/>
      <c r="F55" s="54" t="s">
        <v>68</v>
      </c>
      <c r="G55" s="72">
        <v>0.3</v>
      </c>
      <c r="H55" s="55"/>
      <c r="I55" s="72">
        <v>0.6</v>
      </c>
      <c r="J55" s="61"/>
      <c r="K55" s="55"/>
      <c r="L55" s="61"/>
      <c r="M55" s="55"/>
      <c r="N55" s="62"/>
      <c r="AE55" s="42"/>
      <c r="AF55" s="50"/>
      <c r="AH55" s="3" t="s">
        <v>67</v>
      </c>
      <c r="AJ55" s="50"/>
    </row>
    <row r="56" spans="1:36" s="4" customFormat="1" ht="15" x14ac:dyDescent="0.25">
      <c r="A56" s="60"/>
      <c r="B56" s="52"/>
      <c r="C56" s="122" t="s">
        <v>69</v>
      </c>
      <c r="D56" s="122"/>
      <c r="E56" s="122"/>
      <c r="F56" s="54" t="s">
        <v>68</v>
      </c>
      <c r="G56" s="57">
        <v>0.16</v>
      </c>
      <c r="H56" s="55"/>
      <c r="I56" s="57">
        <v>0.32</v>
      </c>
      <c r="J56" s="61"/>
      <c r="K56" s="55"/>
      <c r="L56" s="61"/>
      <c r="M56" s="55"/>
      <c r="N56" s="62"/>
      <c r="AE56" s="42"/>
      <c r="AF56" s="50"/>
      <c r="AH56" s="3" t="s">
        <v>69</v>
      </c>
      <c r="AJ56" s="50"/>
    </row>
    <row r="57" spans="1:36" s="4" customFormat="1" ht="15" x14ac:dyDescent="0.25">
      <c r="A57" s="51"/>
      <c r="B57" s="52"/>
      <c r="C57" s="129" t="s">
        <v>70</v>
      </c>
      <c r="D57" s="129"/>
      <c r="E57" s="129"/>
      <c r="F57" s="63"/>
      <c r="G57" s="64"/>
      <c r="H57" s="64"/>
      <c r="I57" s="64"/>
      <c r="J57" s="65">
        <v>15.03</v>
      </c>
      <c r="K57" s="64"/>
      <c r="L57" s="65">
        <v>30.06</v>
      </c>
      <c r="M57" s="64"/>
      <c r="N57" s="73">
        <v>563.12</v>
      </c>
      <c r="AE57" s="42"/>
      <c r="AF57" s="50"/>
      <c r="AI57" s="3" t="s">
        <v>70</v>
      </c>
      <c r="AJ57" s="50"/>
    </row>
    <row r="58" spans="1:36" s="4" customFormat="1" ht="15" x14ac:dyDescent="0.25">
      <c r="A58" s="60"/>
      <c r="B58" s="52"/>
      <c r="C58" s="122" t="s">
        <v>71</v>
      </c>
      <c r="D58" s="122"/>
      <c r="E58" s="122"/>
      <c r="F58" s="54"/>
      <c r="G58" s="55"/>
      <c r="H58" s="55"/>
      <c r="I58" s="55"/>
      <c r="J58" s="61"/>
      <c r="K58" s="55"/>
      <c r="L58" s="56">
        <v>9.2200000000000006</v>
      </c>
      <c r="M58" s="55"/>
      <c r="N58" s="58">
        <v>394.43</v>
      </c>
      <c r="AE58" s="42"/>
      <c r="AF58" s="50"/>
      <c r="AH58" s="3" t="s">
        <v>71</v>
      </c>
      <c r="AJ58" s="50"/>
    </row>
    <row r="59" spans="1:36" s="4" customFormat="1" ht="22.5" x14ac:dyDescent="0.25">
      <c r="A59" s="60"/>
      <c r="B59" s="52" t="s">
        <v>72</v>
      </c>
      <c r="C59" s="122" t="s">
        <v>73</v>
      </c>
      <c r="D59" s="122"/>
      <c r="E59" s="122"/>
      <c r="F59" s="54" t="s">
        <v>74</v>
      </c>
      <c r="G59" s="67">
        <v>104</v>
      </c>
      <c r="H59" s="55"/>
      <c r="I59" s="67">
        <v>104</v>
      </c>
      <c r="J59" s="61"/>
      <c r="K59" s="55"/>
      <c r="L59" s="56">
        <v>9.59</v>
      </c>
      <c r="M59" s="55"/>
      <c r="N59" s="58">
        <v>410.21</v>
      </c>
      <c r="AE59" s="42"/>
      <c r="AF59" s="50"/>
      <c r="AH59" s="3" t="s">
        <v>73</v>
      </c>
      <c r="AJ59" s="50"/>
    </row>
    <row r="60" spans="1:36" s="4" customFormat="1" ht="22.5" x14ac:dyDescent="0.25">
      <c r="A60" s="60"/>
      <c r="B60" s="52" t="s">
        <v>75</v>
      </c>
      <c r="C60" s="122" t="s">
        <v>76</v>
      </c>
      <c r="D60" s="122"/>
      <c r="E60" s="122"/>
      <c r="F60" s="54" t="s">
        <v>74</v>
      </c>
      <c r="G60" s="67">
        <v>0</v>
      </c>
      <c r="H60" s="55"/>
      <c r="I60" s="67">
        <v>0</v>
      </c>
      <c r="J60" s="61"/>
      <c r="K60" s="55"/>
      <c r="L60" s="61"/>
      <c r="M60" s="55"/>
      <c r="N60" s="62"/>
      <c r="AE60" s="42"/>
      <c r="AF60" s="50"/>
      <c r="AH60" s="3" t="s">
        <v>76</v>
      </c>
      <c r="AJ60" s="50"/>
    </row>
    <row r="61" spans="1:36" s="4" customFormat="1" ht="15" x14ac:dyDescent="0.25">
      <c r="A61" s="68"/>
      <c r="B61" s="69"/>
      <c r="C61" s="124" t="s">
        <v>77</v>
      </c>
      <c r="D61" s="124"/>
      <c r="E61" s="124"/>
      <c r="F61" s="45"/>
      <c r="G61" s="46"/>
      <c r="H61" s="46"/>
      <c r="I61" s="46"/>
      <c r="J61" s="48"/>
      <c r="K61" s="46"/>
      <c r="L61" s="70">
        <v>39.65</v>
      </c>
      <c r="M61" s="64"/>
      <c r="N61" s="74">
        <v>973.33</v>
      </c>
      <c r="AE61" s="42"/>
      <c r="AF61" s="50"/>
      <c r="AJ61" s="50" t="s">
        <v>77</v>
      </c>
    </row>
    <row r="62" spans="1:36" s="4" customFormat="1" ht="45.75" x14ac:dyDescent="0.25">
      <c r="A62" s="43" t="s">
        <v>65</v>
      </c>
      <c r="B62" s="44" t="s">
        <v>80</v>
      </c>
      <c r="C62" s="124" t="s">
        <v>81</v>
      </c>
      <c r="D62" s="124"/>
      <c r="E62" s="124"/>
      <c r="F62" s="45" t="s">
        <v>61</v>
      </c>
      <c r="G62" s="46"/>
      <c r="H62" s="46"/>
      <c r="I62" s="47">
        <v>1</v>
      </c>
      <c r="J62" s="48"/>
      <c r="K62" s="46"/>
      <c r="L62" s="48"/>
      <c r="M62" s="46"/>
      <c r="N62" s="49"/>
      <c r="AE62" s="42"/>
      <c r="AF62" s="50" t="s">
        <v>81</v>
      </c>
      <c r="AJ62" s="50"/>
    </row>
    <row r="63" spans="1:36" s="4" customFormat="1" ht="15" x14ac:dyDescent="0.25">
      <c r="A63" s="51"/>
      <c r="B63" s="52" t="s">
        <v>58</v>
      </c>
      <c r="C63" s="122" t="s">
        <v>62</v>
      </c>
      <c r="D63" s="122"/>
      <c r="E63" s="122"/>
      <c r="F63" s="54"/>
      <c r="G63" s="55"/>
      <c r="H63" s="55"/>
      <c r="I63" s="55"/>
      <c r="J63" s="56">
        <v>104.55</v>
      </c>
      <c r="K63" s="55"/>
      <c r="L63" s="56">
        <v>104.55</v>
      </c>
      <c r="M63" s="57">
        <v>42.78</v>
      </c>
      <c r="N63" s="59">
        <v>4472.6499999999996</v>
      </c>
      <c r="AE63" s="42"/>
      <c r="AF63" s="50"/>
      <c r="AG63" s="3" t="s">
        <v>62</v>
      </c>
      <c r="AJ63" s="50"/>
    </row>
    <row r="64" spans="1:36" s="4" customFormat="1" ht="15" x14ac:dyDescent="0.25">
      <c r="A64" s="51"/>
      <c r="B64" s="52" t="s">
        <v>63</v>
      </c>
      <c r="C64" s="122" t="s">
        <v>64</v>
      </c>
      <c r="D64" s="122"/>
      <c r="E64" s="122"/>
      <c r="F64" s="54"/>
      <c r="G64" s="55"/>
      <c r="H64" s="55"/>
      <c r="I64" s="55"/>
      <c r="J64" s="56">
        <v>265.02999999999997</v>
      </c>
      <c r="K64" s="55"/>
      <c r="L64" s="56">
        <v>265.02999999999997</v>
      </c>
      <c r="M64" s="57">
        <v>14.05</v>
      </c>
      <c r="N64" s="59">
        <v>3723.67</v>
      </c>
      <c r="AE64" s="42"/>
      <c r="AF64" s="50"/>
      <c r="AG64" s="3" t="s">
        <v>64</v>
      </c>
      <c r="AJ64" s="50"/>
    </row>
    <row r="65" spans="1:36" s="4" customFormat="1" ht="15" x14ac:dyDescent="0.25">
      <c r="A65" s="51"/>
      <c r="B65" s="52" t="s">
        <v>65</v>
      </c>
      <c r="C65" s="122" t="s">
        <v>66</v>
      </c>
      <c r="D65" s="122"/>
      <c r="E65" s="122"/>
      <c r="F65" s="54"/>
      <c r="G65" s="55"/>
      <c r="H65" s="55"/>
      <c r="I65" s="55"/>
      <c r="J65" s="56">
        <v>26.22</v>
      </c>
      <c r="K65" s="55"/>
      <c r="L65" s="56">
        <v>26.22</v>
      </c>
      <c r="M65" s="57">
        <v>42.78</v>
      </c>
      <c r="N65" s="59">
        <v>1121.69</v>
      </c>
      <c r="AE65" s="42"/>
      <c r="AF65" s="50"/>
      <c r="AG65" s="3" t="s">
        <v>66</v>
      </c>
      <c r="AJ65" s="50"/>
    </row>
    <row r="66" spans="1:36" s="4" customFormat="1" ht="15" x14ac:dyDescent="0.25">
      <c r="A66" s="51"/>
      <c r="B66" s="52" t="s">
        <v>82</v>
      </c>
      <c r="C66" s="122" t="s">
        <v>83</v>
      </c>
      <c r="D66" s="122"/>
      <c r="E66" s="122"/>
      <c r="F66" s="54"/>
      <c r="G66" s="55"/>
      <c r="H66" s="55"/>
      <c r="I66" s="55"/>
      <c r="J66" s="56">
        <v>58.97</v>
      </c>
      <c r="K66" s="55"/>
      <c r="L66" s="56">
        <v>58.97</v>
      </c>
      <c r="M66" s="57">
        <v>8.39</v>
      </c>
      <c r="N66" s="58">
        <v>494.76</v>
      </c>
      <c r="AE66" s="42"/>
      <c r="AF66" s="50"/>
      <c r="AG66" s="3" t="s">
        <v>83</v>
      </c>
      <c r="AJ66" s="50"/>
    </row>
    <row r="67" spans="1:36" s="4" customFormat="1" ht="15" x14ac:dyDescent="0.25">
      <c r="A67" s="60"/>
      <c r="B67" s="52"/>
      <c r="C67" s="122" t="s">
        <v>67</v>
      </c>
      <c r="D67" s="122"/>
      <c r="E67" s="122"/>
      <c r="F67" s="54" t="s">
        <v>68</v>
      </c>
      <c r="G67" s="72">
        <v>11.8</v>
      </c>
      <c r="H67" s="55"/>
      <c r="I67" s="72">
        <v>11.8</v>
      </c>
      <c r="J67" s="61"/>
      <c r="K67" s="55"/>
      <c r="L67" s="61"/>
      <c r="M67" s="55"/>
      <c r="N67" s="62"/>
      <c r="AE67" s="42"/>
      <c r="AF67" s="50"/>
      <c r="AH67" s="3" t="s">
        <v>67</v>
      </c>
      <c r="AJ67" s="50"/>
    </row>
    <row r="68" spans="1:36" s="4" customFormat="1" ht="15" x14ac:dyDescent="0.25">
      <c r="A68" s="60"/>
      <c r="B68" s="52"/>
      <c r="C68" s="122" t="s">
        <v>69</v>
      </c>
      <c r="D68" s="122"/>
      <c r="E68" s="122"/>
      <c r="F68" s="54" t="s">
        <v>68</v>
      </c>
      <c r="G68" s="57">
        <v>2.2599999999999998</v>
      </c>
      <c r="H68" s="55"/>
      <c r="I68" s="57">
        <v>2.2599999999999998</v>
      </c>
      <c r="J68" s="61"/>
      <c r="K68" s="55"/>
      <c r="L68" s="61"/>
      <c r="M68" s="55"/>
      <c r="N68" s="62"/>
      <c r="AE68" s="42"/>
      <c r="AF68" s="50"/>
      <c r="AH68" s="3" t="s">
        <v>69</v>
      </c>
      <c r="AJ68" s="50"/>
    </row>
    <row r="69" spans="1:36" s="4" customFormat="1" ht="15" x14ac:dyDescent="0.25">
      <c r="A69" s="51"/>
      <c r="B69" s="52"/>
      <c r="C69" s="129" t="s">
        <v>70</v>
      </c>
      <c r="D69" s="129"/>
      <c r="E69" s="129"/>
      <c r="F69" s="63"/>
      <c r="G69" s="64"/>
      <c r="H69" s="64"/>
      <c r="I69" s="64"/>
      <c r="J69" s="65">
        <v>428.55</v>
      </c>
      <c r="K69" s="64"/>
      <c r="L69" s="65">
        <v>428.55</v>
      </c>
      <c r="M69" s="64"/>
      <c r="N69" s="66">
        <v>8691.08</v>
      </c>
      <c r="AE69" s="42"/>
      <c r="AF69" s="50"/>
      <c r="AI69" s="3" t="s">
        <v>70</v>
      </c>
      <c r="AJ69" s="50"/>
    </row>
    <row r="70" spans="1:36" s="4" customFormat="1" ht="15" x14ac:dyDescent="0.25">
      <c r="A70" s="60"/>
      <c r="B70" s="52"/>
      <c r="C70" s="122" t="s">
        <v>71</v>
      </c>
      <c r="D70" s="122"/>
      <c r="E70" s="122"/>
      <c r="F70" s="54"/>
      <c r="G70" s="55"/>
      <c r="H70" s="55"/>
      <c r="I70" s="55"/>
      <c r="J70" s="61"/>
      <c r="K70" s="55"/>
      <c r="L70" s="56">
        <v>130.77000000000001</v>
      </c>
      <c r="M70" s="55"/>
      <c r="N70" s="59">
        <v>5594.34</v>
      </c>
      <c r="AE70" s="42"/>
      <c r="AF70" s="50"/>
      <c r="AH70" s="3" t="s">
        <v>71</v>
      </c>
      <c r="AJ70" s="50"/>
    </row>
    <row r="71" spans="1:36" s="4" customFormat="1" ht="22.5" x14ac:dyDescent="0.25">
      <c r="A71" s="60"/>
      <c r="B71" s="52" t="s">
        <v>72</v>
      </c>
      <c r="C71" s="122" t="s">
        <v>73</v>
      </c>
      <c r="D71" s="122"/>
      <c r="E71" s="122"/>
      <c r="F71" s="54" t="s">
        <v>74</v>
      </c>
      <c r="G71" s="67">
        <v>104</v>
      </c>
      <c r="H71" s="55"/>
      <c r="I71" s="67">
        <v>104</v>
      </c>
      <c r="J71" s="61"/>
      <c r="K71" s="55"/>
      <c r="L71" s="56">
        <v>136</v>
      </c>
      <c r="M71" s="55"/>
      <c r="N71" s="59">
        <v>5818.11</v>
      </c>
      <c r="AE71" s="42"/>
      <c r="AF71" s="50"/>
      <c r="AH71" s="3" t="s">
        <v>73</v>
      </c>
      <c r="AJ71" s="50"/>
    </row>
    <row r="72" spans="1:36" s="4" customFormat="1" ht="22.5" x14ac:dyDescent="0.25">
      <c r="A72" s="60"/>
      <c r="B72" s="52" t="s">
        <v>75</v>
      </c>
      <c r="C72" s="122" t="s">
        <v>76</v>
      </c>
      <c r="D72" s="122"/>
      <c r="E72" s="122"/>
      <c r="F72" s="54" t="s">
        <v>74</v>
      </c>
      <c r="G72" s="67">
        <v>0</v>
      </c>
      <c r="H72" s="55"/>
      <c r="I72" s="67">
        <v>0</v>
      </c>
      <c r="J72" s="61"/>
      <c r="K72" s="55"/>
      <c r="L72" s="61"/>
      <c r="M72" s="55"/>
      <c r="N72" s="62"/>
      <c r="AE72" s="42"/>
      <c r="AF72" s="50"/>
      <c r="AH72" s="3" t="s">
        <v>76</v>
      </c>
      <c r="AJ72" s="50"/>
    </row>
    <row r="73" spans="1:36" s="4" customFormat="1" ht="15" x14ac:dyDescent="0.25">
      <c r="A73" s="68"/>
      <c r="B73" s="69"/>
      <c r="C73" s="124" t="s">
        <v>77</v>
      </c>
      <c r="D73" s="124"/>
      <c r="E73" s="124"/>
      <c r="F73" s="45"/>
      <c r="G73" s="46"/>
      <c r="H73" s="46"/>
      <c r="I73" s="46"/>
      <c r="J73" s="48"/>
      <c r="K73" s="46"/>
      <c r="L73" s="70">
        <v>564.54999999999995</v>
      </c>
      <c r="M73" s="64"/>
      <c r="N73" s="71">
        <v>14509.19</v>
      </c>
      <c r="AE73" s="42"/>
      <c r="AF73" s="50"/>
      <c r="AJ73" s="50" t="s">
        <v>77</v>
      </c>
    </row>
    <row r="74" spans="1:36" s="4" customFormat="1" ht="45.75" x14ac:dyDescent="0.25">
      <c r="A74" s="43" t="s">
        <v>82</v>
      </c>
      <c r="B74" s="44" t="s">
        <v>84</v>
      </c>
      <c r="C74" s="124" t="s">
        <v>85</v>
      </c>
      <c r="D74" s="124"/>
      <c r="E74" s="124"/>
      <c r="F74" s="45" t="s">
        <v>61</v>
      </c>
      <c r="G74" s="46"/>
      <c r="H74" s="46"/>
      <c r="I74" s="47">
        <v>1</v>
      </c>
      <c r="J74" s="48"/>
      <c r="K74" s="46"/>
      <c r="L74" s="48"/>
      <c r="M74" s="46"/>
      <c r="N74" s="49"/>
      <c r="AE74" s="42"/>
      <c r="AF74" s="50" t="s">
        <v>85</v>
      </c>
      <c r="AJ74" s="50"/>
    </row>
    <row r="75" spans="1:36" s="4" customFormat="1" ht="15" x14ac:dyDescent="0.25">
      <c r="A75" s="51"/>
      <c r="B75" s="52" t="s">
        <v>58</v>
      </c>
      <c r="C75" s="122" t="s">
        <v>62</v>
      </c>
      <c r="D75" s="122"/>
      <c r="E75" s="122"/>
      <c r="F75" s="54"/>
      <c r="G75" s="55"/>
      <c r="H75" s="55"/>
      <c r="I75" s="55"/>
      <c r="J75" s="56">
        <v>79.92</v>
      </c>
      <c r="K75" s="55"/>
      <c r="L75" s="56">
        <v>79.92</v>
      </c>
      <c r="M75" s="57">
        <v>42.78</v>
      </c>
      <c r="N75" s="59">
        <v>3418.98</v>
      </c>
      <c r="AE75" s="42"/>
      <c r="AF75" s="50"/>
      <c r="AG75" s="3" t="s">
        <v>62</v>
      </c>
      <c r="AJ75" s="50"/>
    </row>
    <row r="76" spans="1:36" s="4" customFormat="1" ht="15" x14ac:dyDescent="0.25">
      <c r="A76" s="51"/>
      <c r="B76" s="52" t="s">
        <v>63</v>
      </c>
      <c r="C76" s="122" t="s">
        <v>64</v>
      </c>
      <c r="D76" s="122"/>
      <c r="E76" s="122"/>
      <c r="F76" s="54"/>
      <c r="G76" s="55"/>
      <c r="H76" s="55"/>
      <c r="I76" s="55"/>
      <c r="J76" s="56">
        <v>254.52</v>
      </c>
      <c r="K76" s="55"/>
      <c r="L76" s="56">
        <v>254.52</v>
      </c>
      <c r="M76" s="57">
        <v>14.05</v>
      </c>
      <c r="N76" s="59">
        <v>3576.01</v>
      </c>
      <c r="AE76" s="42"/>
      <c r="AF76" s="50"/>
      <c r="AG76" s="3" t="s">
        <v>64</v>
      </c>
      <c r="AJ76" s="50"/>
    </row>
    <row r="77" spans="1:36" s="4" customFormat="1" ht="15" x14ac:dyDescent="0.25">
      <c r="A77" s="51"/>
      <c r="B77" s="52" t="s">
        <v>65</v>
      </c>
      <c r="C77" s="122" t="s">
        <v>66</v>
      </c>
      <c r="D77" s="122"/>
      <c r="E77" s="122"/>
      <c r="F77" s="54"/>
      <c r="G77" s="55"/>
      <c r="H77" s="55"/>
      <c r="I77" s="55"/>
      <c r="J77" s="56">
        <v>24.36</v>
      </c>
      <c r="K77" s="55"/>
      <c r="L77" s="56">
        <v>24.36</v>
      </c>
      <c r="M77" s="57">
        <v>42.78</v>
      </c>
      <c r="N77" s="59">
        <v>1042.1199999999999</v>
      </c>
      <c r="AE77" s="42"/>
      <c r="AF77" s="50"/>
      <c r="AG77" s="3" t="s">
        <v>66</v>
      </c>
      <c r="AJ77" s="50"/>
    </row>
    <row r="78" spans="1:36" s="4" customFormat="1" ht="15" x14ac:dyDescent="0.25">
      <c r="A78" s="51"/>
      <c r="B78" s="52" t="s">
        <v>82</v>
      </c>
      <c r="C78" s="122" t="s">
        <v>83</v>
      </c>
      <c r="D78" s="122"/>
      <c r="E78" s="122"/>
      <c r="F78" s="54"/>
      <c r="G78" s="55"/>
      <c r="H78" s="55"/>
      <c r="I78" s="55"/>
      <c r="J78" s="56">
        <v>58.97</v>
      </c>
      <c r="K78" s="55"/>
      <c r="L78" s="56">
        <v>58.97</v>
      </c>
      <c r="M78" s="57">
        <v>8.39</v>
      </c>
      <c r="N78" s="58">
        <v>494.76</v>
      </c>
      <c r="AE78" s="42"/>
      <c r="AF78" s="50"/>
      <c r="AG78" s="3" t="s">
        <v>83</v>
      </c>
      <c r="AJ78" s="50"/>
    </row>
    <row r="79" spans="1:36" s="4" customFormat="1" ht="15" x14ac:dyDescent="0.25">
      <c r="A79" s="60"/>
      <c r="B79" s="52"/>
      <c r="C79" s="122" t="s">
        <v>67</v>
      </c>
      <c r="D79" s="122"/>
      <c r="E79" s="122"/>
      <c r="F79" s="54" t="s">
        <v>68</v>
      </c>
      <c r="G79" s="57">
        <v>9.02</v>
      </c>
      <c r="H79" s="55"/>
      <c r="I79" s="57">
        <v>9.02</v>
      </c>
      <c r="J79" s="61"/>
      <c r="K79" s="55"/>
      <c r="L79" s="61"/>
      <c r="M79" s="55"/>
      <c r="N79" s="62"/>
      <c r="AE79" s="42"/>
      <c r="AF79" s="50"/>
      <c r="AH79" s="3" t="s">
        <v>67</v>
      </c>
      <c r="AJ79" s="50"/>
    </row>
    <row r="80" spans="1:36" s="4" customFormat="1" ht="15" x14ac:dyDescent="0.25">
      <c r="A80" s="60"/>
      <c r="B80" s="52"/>
      <c r="C80" s="122" t="s">
        <v>69</v>
      </c>
      <c r="D80" s="122"/>
      <c r="E80" s="122"/>
      <c r="F80" s="54" t="s">
        <v>68</v>
      </c>
      <c r="G80" s="72">
        <v>2.1</v>
      </c>
      <c r="H80" s="55"/>
      <c r="I80" s="72">
        <v>2.1</v>
      </c>
      <c r="J80" s="61"/>
      <c r="K80" s="55"/>
      <c r="L80" s="61"/>
      <c r="M80" s="55"/>
      <c r="N80" s="62"/>
      <c r="AE80" s="42"/>
      <c r="AF80" s="50"/>
      <c r="AH80" s="3" t="s">
        <v>69</v>
      </c>
      <c r="AJ80" s="50"/>
    </row>
    <row r="81" spans="1:37" s="4" customFormat="1" ht="15" x14ac:dyDescent="0.25">
      <c r="A81" s="51"/>
      <c r="B81" s="52"/>
      <c r="C81" s="129" t="s">
        <v>70</v>
      </c>
      <c r="D81" s="129"/>
      <c r="E81" s="129"/>
      <c r="F81" s="63"/>
      <c r="G81" s="64"/>
      <c r="H81" s="64"/>
      <c r="I81" s="64"/>
      <c r="J81" s="65">
        <v>393.41</v>
      </c>
      <c r="K81" s="64"/>
      <c r="L81" s="65">
        <v>393.41</v>
      </c>
      <c r="M81" s="64"/>
      <c r="N81" s="66">
        <v>7489.75</v>
      </c>
      <c r="AE81" s="42"/>
      <c r="AF81" s="50"/>
      <c r="AI81" s="3" t="s">
        <v>70</v>
      </c>
      <c r="AJ81" s="50"/>
    </row>
    <row r="82" spans="1:37" s="4" customFormat="1" ht="15" x14ac:dyDescent="0.25">
      <c r="A82" s="60"/>
      <c r="B82" s="52"/>
      <c r="C82" s="122" t="s">
        <v>71</v>
      </c>
      <c r="D82" s="122"/>
      <c r="E82" s="122"/>
      <c r="F82" s="54"/>
      <c r="G82" s="55"/>
      <c r="H82" s="55"/>
      <c r="I82" s="55"/>
      <c r="J82" s="61"/>
      <c r="K82" s="55"/>
      <c r="L82" s="56">
        <v>104.28</v>
      </c>
      <c r="M82" s="55"/>
      <c r="N82" s="59">
        <v>4461.1000000000004</v>
      </c>
      <c r="AE82" s="42"/>
      <c r="AF82" s="50"/>
      <c r="AH82" s="3" t="s">
        <v>71</v>
      </c>
      <c r="AJ82" s="50"/>
    </row>
    <row r="83" spans="1:37" s="4" customFormat="1" ht="22.5" x14ac:dyDescent="0.25">
      <c r="A83" s="60"/>
      <c r="B83" s="52" t="s">
        <v>72</v>
      </c>
      <c r="C83" s="122" t="s">
        <v>73</v>
      </c>
      <c r="D83" s="122"/>
      <c r="E83" s="122"/>
      <c r="F83" s="54" t="s">
        <v>74</v>
      </c>
      <c r="G83" s="67">
        <v>104</v>
      </c>
      <c r="H83" s="55"/>
      <c r="I83" s="67">
        <v>104</v>
      </c>
      <c r="J83" s="61"/>
      <c r="K83" s="55"/>
      <c r="L83" s="56">
        <v>108.45</v>
      </c>
      <c r="M83" s="55"/>
      <c r="N83" s="59">
        <v>4639.54</v>
      </c>
      <c r="AE83" s="42"/>
      <c r="AF83" s="50"/>
      <c r="AH83" s="3" t="s">
        <v>73</v>
      </c>
      <c r="AJ83" s="50"/>
    </row>
    <row r="84" spans="1:37" s="4" customFormat="1" ht="22.5" x14ac:dyDescent="0.25">
      <c r="A84" s="60"/>
      <c r="B84" s="52" t="s">
        <v>75</v>
      </c>
      <c r="C84" s="122" t="s">
        <v>76</v>
      </c>
      <c r="D84" s="122"/>
      <c r="E84" s="122"/>
      <c r="F84" s="54" t="s">
        <v>74</v>
      </c>
      <c r="G84" s="67">
        <v>0</v>
      </c>
      <c r="H84" s="55"/>
      <c r="I84" s="67">
        <v>0</v>
      </c>
      <c r="J84" s="61"/>
      <c r="K84" s="55"/>
      <c r="L84" s="61"/>
      <c r="M84" s="55"/>
      <c r="N84" s="62"/>
      <c r="AE84" s="42"/>
      <c r="AF84" s="50"/>
      <c r="AH84" s="3" t="s">
        <v>76</v>
      </c>
      <c r="AJ84" s="50"/>
    </row>
    <row r="85" spans="1:37" s="4" customFormat="1" ht="15" x14ac:dyDescent="0.25">
      <c r="A85" s="68"/>
      <c r="B85" s="69"/>
      <c r="C85" s="124" t="s">
        <v>77</v>
      </c>
      <c r="D85" s="124"/>
      <c r="E85" s="124"/>
      <c r="F85" s="45"/>
      <c r="G85" s="46"/>
      <c r="H85" s="46"/>
      <c r="I85" s="46"/>
      <c r="J85" s="48"/>
      <c r="K85" s="46"/>
      <c r="L85" s="70">
        <v>501.86</v>
      </c>
      <c r="M85" s="64"/>
      <c r="N85" s="71">
        <v>12129.29</v>
      </c>
      <c r="AE85" s="42"/>
      <c r="AF85" s="50"/>
      <c r="AJ85" s="50" t="s">
        <v>77</v>
      </c>
    </row>
    <row r="86" spans="1:37" s="4" customFormat="1" ht="45.75" x14ac:dyDescent="0.25">
      <c r="A86" s="43" t="s">
        <v>86</v>
      </c>
      <c r="B86" s="44" t="s">
        <v>87</v>
      </c>
      <c r="C86" s="124" t="s">
        <v>88</v>
      </c>
      <c r="D86" s="124"/>
      <c r="E86" s="124"/>
      <c r="F86" s="45" t="s">
        <v>89</v>
      </c>
      <c r="G86" s="46"/>
      <c r="H86" s="46"/>
      <c r="I86" s="75">
        <v>0.40500000000000003</v>
      </c>
      <c r="J86" s="48"/>
      <c r="K86" s="46"/>
      <c r="L86" s="48"/>
      <c r="M86" s="46"/>
      <c r="N86" s="49"/>
      <c r="AE86" s="42"/>
      <c r="AF86" s="50" t="s">
        <v>88</v>
      </c>
      <c r="AJ86" s="50"/>
    </row>
    <row r="87" spans="1:37" s="4" customFormat="1" ht="15" x14ac:dyDescent="0.25">
      <c r="A87" s="76"/>
      <c r="B87" s="53"/>
      <c r="C87" s="122" t="s">
        <v>90</v>
      </c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5"/>
      <c r="AE87" s="42"/>
      <c r="AF87" s="50"/>
      <c r="AJ87" s="50"/>
      <c r="AK87" s="3" t="s">
        <v>90</v>
      </c>
    </row>
    <row r="88" spans="1:37" s="4" customFormat="1" ht="15" x14ac:dyDescent="0.25">
      <c r="A88" s="51"/>
      <c r="B88" s="52" t="s">
        <v>58</v>
      </c>
      <c r="C88" s="122" t="s">
        <v>62</v>
      </c>
      <c r="D88" s="122"/>
      <c r="E88" s="122"/>
      <c r="F88" s="54"/>
      <c r="G88" s="55"/>
      <c r="H88" s="55"/>
      <c r="I88" s="55"/>
      <c r="J88" s="56">
        <v>405.97</v>
      </c>
      <c r="K88" s="55"/>
      <c r="L88" s="56">
        <v>164.42</v>
      </c>
      <c r="M88" s="57">
        <v>42.78</v>
      </c>
      <c r="N88" s="59">
        <v>7033.89</v>
      </c>
      <c r="AE88" s="42"/>
      <c r="AF88" s="50"/>
      <c r="AG88" s="3" t="s">
        <v>62</v>
      </c>
      <c r="AJ88" s="50"/>
    </row>
    <row r="89" spans="1:37" s="4" customFormat="1" ht="15" x14ac:dyDescent="0.25">
      <c r="A89" s="51"/>
      <c r="B89" s="52" t="s">
        <v>63</v>
      </c>
      <c r="C89" s="122" t="s">
        <v>64</v>
      </c>
      <c r="D89" s="122"/>
      <c r="E89" s="122"/>
      <c r="F89" s="54"/>
      <c r="G89" s="55"/>
      <c r="H89" s="55"/>
      <c r="I89" s="55"/>
      <c r="J89" s="77">
        <v>1152.08</v>
      </c>
      <c r="K89" s="55"/>
      <c r="L89" s="56">
        <v>466.59</v>
      </c>
      <c r="M89" s="57">
        <v>14.05</v>
      </c>
      <c r="N89" s="59">
        <v>6555.59</v>
      </c>
      <c r="AE89" s="42"/>
      <c r="AF89" s="50"/>
      <c r="AG89" s="3" t="s">
        <v>64</v>
      </c>
      <c r="AJ89" s="50"/>
    </row>
    <row r="90" spans="1:37" s="4" customFormat="1" ht="15" x14ac:dyDescent="0.25">
      <c r="A90" s="51"/>
      <c r="B90" s="52" t="s">
        <v>65</v>
      </c>
      <c r="C90" s="122" t="s">
        <v>66</v>
      </c>
      <c r="D90" s="122"/>
      <c r="E90" s="122"/>
      <c r="F90" s="54"/>
      <c r="G90" s="55"/>
      <c r="H90" s="55"/>
      <c r="I90" s="55"/>
      <c r="J90" s="56">
        <v>179.72</v>
      </c>
      <c r="K90" s="55"/>
      <c r="L90" s="56">
        <v>72.790000000000006</v>
      </c>
      <c r="M90" s="57">
        <v>42.78</v>
      </c>
      <c r="N90" s="59">
        <v>3113.96</v>
      </c>
      <c r="AE90" s="42"/>
      <c r="AF90" s="50"/>
      <c r="AG90" s="3" t="s">
        <v>66</v>
      </c>
      <c r="AJ90" s="50"/>
    </row>
    <row r="91" spans="1:37" s="4" customFormat="1" ht="15" x14ac:dyDescent="0.25">
      <c r="A91" s="51"/>
      <c r="B91" s="52" t="s">
        <v>82</v>
      </c>
      <c r="C91" s="122" t="s">
        <v>83</v>
      </c>
      <c r="D91" s="122"/>
      <c r="E91" s="122"/>
      <c r="F91" s="54"/>
      <c r="G91" s="55"/>
      <c r="H91" s="55"/>
      <c r="I91" s="55"/>
      <c r="J91" s="56">
        <v>361.07</v>
      </c>
      <c r="K91" s="55"/>
      <c r="L91" s="56">
        <v>146.22999999999999</v>
      </c>
      <c r="M91" s="57">
        <v>8.39</v>
      </c>
      <c r="N91" s="59">
        <v>1226.8699999999999</v>
      </c>
      <c r="AE91" s="42"/>
      <c r="AF91" s="50"/>
      <c r="AG91" s="3" t="s">
        <v>83</v>
      </c>
      <c r="AJ91" s="50"/>
    </row>
    <row r="92" spans="1:37" s="4" customFormat="1" ht="15" x14ac:dyDescent="0.25">
      <c r="A92" s="60"/>
      <c r="B92" s="52"/>
      <c r="C92" s="122" t="s">
        <v>67</v>
      </c>
      <c r="D92" s="122"/>
      <c r="E92" s="122"/>
      <c r="F92" s="54" t="s">
        <v>68</v>
      </c>
      <c r="G92" s="72">
        <v>43.7</v>
      </c>
      <c r="H92" s="55"/>
      <c r="I92" s="78">
        <v>17.698499999999999</v>
      </c>
      <c r="J92" s="61"/>
      <c r="K92" s="55"/>
      <c r="L92" s="61"/>
      <c r="M92" s="55"/>
      <c r="N92" s="62"/>
      <c r="AE92" s="42"/>
      <c r="AF92" s="50"/>
      <c r="AH92" s="3" t="s">
        <v>67</v>
      </c>
      <c r="AJ92" s="50"/>
    </row>
    <row r="93" spans="1:37" s="4" customFormat="1" ht="15" x14ac:dyDescent="0.25">
      <c r="A93" s="60"/>
      <c r="B93" s="52"/>
      <c r="C93" s="122" t="s">
        <v>69</v>
      </c>
      <c r="D93" s="122"/>
      <c r="E93" s="122"/>
      <c r="F93" s="54" t="s">
        <v>68</v>
      </c>
      <c r="G93" s="57">
        <v>15.14</v>
      </c>
      <c r="H93" s="55"/>
      <c r="I93" s="78">
        <v>6.1317000000000004</v>
      </c>
      <c r="J93" s="61"/>
      <c r="K93" s="55"/>
      <c r="L93" s="61"/>
      <c r="M93" s="55"/>
      <c r="N93" s="62"/>
      <c r="AE93" s="42"/>
      <c r="AF93" s="50"/>
      <c r="AH93" s="3" t="s">
        <v>69</v>
      </c>
      <c r="AJ93" s="50"/>
    </row>
    <row r="94" spans="1:37" s="4" customFormat="1" ht="15" x14ac:dyDescent="0.25">
      <c r="A94" s="51"/>
      <c r="B94" s="52"/>
      <c r="C94" s="129" t="s">
        <v>70</v>
      </c>
      <c r="D94" s="129"/>
      <c r="E94" s="129"/>
      <c r="F94" s="63"/>
      <c r="G94" s="64"/>
      <c r="H94" s="64"/>
      <c r="I94" s="64"/>
      <c r="J94" s="79">
        <v>1919.12</v>
      </c>
      <c r="K94" s="64"/>
      <c r="L94" s="65">
        <v>777.24</v>
      </c>
      <c r="M94" s="64"/>
      <c r="N94" s="66">
        <v>14816.35</v>
      </c>
      <c r="AE94" s="42"/>
      <c r="AF94" s="50"/>
      <c r="AI94" s="3" t="s">
        <v>70</v>
      </c>
      <c r="AJ94" s="50"/>
    </row>
    <row r="95" spans="1:37" s="4" customFormat="1" ht="15" x14ac:dyDescent="0.25">
      <c r="A95" s="60"/>
      <c r="B95" s="52"/>
      <c r="C95" s="122" t="s">
        <v>71</v>
      </c>
      <c r="D95" s="122"/>
      <c r="E95" s="122"/>
      <c r="F95" s="54"/>
      <c r="G95" s="55"/>
      <c r="H95" s="55"/>
      <c r="I95" s="55"/>
      <c r="J95" s="61"/>
      <c r="K95" s="55"/>
      <c r="L95" s="56">
        <v>237.21</v>
      </c>
      <c r="M95" s="55"/>
      <c r="N95" s="59">
        <v>10147.85</v>
      </c>
      <c r="AE95" s="42"/>
      <c r="AF95" s="50"/>
      <c r="AH95" s="3" t="s">
        <v>71</v>
      </c>
      <c r="AJ95" s="50"/>
    </row>
    <row r="96" spans="1:37" s="4" customFormat="1" ht="22.5" x14ac:dyDescent="0.25">
      <c r="A96" s="60"/>
      <c r="B96" s="52" t="s">
        <v>72</v>
      </c>
      <c r="C96" s="122" t="s">
        <v>73</v>
      </c>
      <c r="D96" s="122"/>
      <c r="E96" s="122"/>
      <c r="F96" s="54" t="s">
        <v>74</v>
      </c>
      <c r="G96" s="67">
        <v>104</v>
      </c>
      <c r="H96" s="55"/>
      <c r="I96" s="67">
        <v>104</v>
      </c>
      <c r="J96" s="61"/>
      <c r="K96" s="55"/>
      <c r="L96" s="56">
        <v>246.7</v>
      </c>
      <c r="M96" s="55"/>
      <c r="N96" s="59">
        <v>10553.76</v>
      </c>
      <c r="AE96" s="42"/>
      <c r="AF96" s="50"/>
      <c r="AH96" s="3" t="s">
        <v>73</v>
      </c>
      <c r="AJ96" s="50"/>
    </row>
    <row r="97" spans="1:37" s="4" customFormat="1" ht="22.5" x14ac:dyDescent="0.25">
      <c r="A97" s="60"/>
      <c r="B97" s="52" t="s">
        <v>75</v>
      </c>
      <c r="C97" s="122" t="s">
        <v>76</v>
      </c>
      <c r="D97" s="122"/>
      <c r="E97" s="122"/>
      <c r="F97" s="54" t="s">
        <v>74</v>
      </c>
      <c r="G97" s="67">
        <v>0</v>
      </c>
      <c r="H97" s="55"/>
      <c r="I97" s="67">
        <v>0</v>
      </c>
      <c r="J97" s="61"/>
      <c r="K97" s="55"/>
      <c r="L97" s="61"/>
      <c r="M97" s="55"/>
      <c r="N97" s="62"/>
      <c r="AE97" s="42"/>
      <c r="AF97" s="50"/>
      <c r="AH97" s="3" t="s">
        <v>76</v>
      </c>
      <c r="AJ97" s="50"/>
    </row>
    <row r="98" spans="1:37" s="4" customFormat="1" ht="15" x14ac:dyDescent="0.25">
      <c r="A98" s="68"/>
      <c r="B98" s="69"/>
      <c r="C98" s="124" t="s">
        <v>77</v>
      </c>
      <c r="D98" s="124"/>
      <c r="E98" s="124"/>
      <c r="F98" s="45"/>
      <c r="G98" s="46"/>
      <c r="H98" s="46"/>
      <c r="I98" s="46"/>
      <c r="J98" s="48"/>
      <c r="K98" s="46"/>
      <c r="L98" s="80">
        <v>1023.94</v>
      </c>
      <c r="M98" s="64"/>
      <c r="N98" s="71">
        <v>25370.11</v>
      </c>
      <c r="AE98" s="42"/>
      <c r="AF98" s="50"/>
      <c r="AJ98" s="50" t="s">
        <v>77</v>
      </c>
    </row>
    <row r="99" spans="1:37" s="4" customFormat="1" ht="23.25" x14ac:dyDescent="0.25">
      <c r="A99" s="43" t="s">
        <v>91</v>
      </c>
      <c r="B99" s="44" t="s">
        <v>92</v>
      </c>
      <c r="C99" s="124" t="s">
        <v>93</v>
      </c>
      <c r="D99" s="124"/>
      <c r="E99" s="124"/>
      <c r="F99" s="45" t="s">
        <v>94</v>
      </c>
      <c r="G99" s="46"/>
      <c r="H99" s="46"/>
      <c r="I99" s="47">
        <v>2</v>
      </c>
      <c r="J99" s="48"/>
      <c r="K99" s="46"/>
      <c r="L99" s="48"/>
      <c r="M99" s="46"/>
      <c r="N99" s="49"/>
      <c r="AE99" s="42"/>
      <c r="AF99" s="50" t="s">
        <v>93</v>
      </c>
      <c r="AJ99" s="50"/>
    </row>
    <row r="100" spans="1:37" s="4" customFormat="1" ht="15" x14ac:dyDescent="0.25">
      <c r="A100" s="51"/>
      <c r="B100" s="52" t="s">
        <v>58</v>
      </c>
      <c r="C100" s="122" t="s">
        <v>62</v>
      </c>
      <c r="D100" s="122"/>
      <c r="E100" s="122"/>
      <c r="F100" s="54"/>
      <c r="G100" s="55"/>
      <c r="H100" s="55"/>
      <c r="I100" s="55"/>
      <c r="J100" s="56">
        <v>74.650000000000006</v>
      </c>
      <c r="K100" s="55"/>
      <c r="L100" s="56">
        <v>149.30000000000001</v>
      </c>
      <c r="M100" s="57">
        <v>42.78</v>
      </c>
      <c r="N100" s="59">
        <v>6387.05</v>
      </c>
      <c r="AE100" s="42"/>
      <c r="AF100" s="50"/>
      <c r="AG100" s="3" t="s">
        <v>62</v>
      </c>
      <c r="AJ100" s="50"/>
    </row>
    <row r="101" spans="1:37" s="4" customFormat="1" ht="15" x14ac:dyDescent="0.25">
      <c r="A101" s="51"/>
      <c r="B101" s="52" t="s">
        <v>63</v>
      </c>
      <c r="C101" s="122" t="s">
        <v>64</v>
      </c>
      <c r="D101" s="122"/>
      <c r="E101" s="122"/>
      <c r="F101" s="54"/>
      <c r="G101" s="55"/>
      <c r="H101" s="55"/>
      <c r="I101" s="55"/>
      <c r="J101" s="56">
        <v>97.33</v>
      </c>
      <c r="K101" s="55"/>
      <c r="L101" s="56">
        <v>194.66</v>
      </c>
      <c r="M101" s="57">
        <v>14.05</v>
      </c>
      <c r="N101" s="59">
        <v>2734.97</v>
      </c>
      <c r="AE101" s="42"/>
      <c r="AF101" s="50"/>
      <c r="AG101" s="3" t="s">
        <v>64</v>
      </c>
      <c r="AJ101" s="50"/>
    </row>
    <row r="102" spans="1:37" s="4" customFormat="1" ht="15" x14ac:dyDescent="0.25">
      <c r="A102" s="51"/>
      <c r="B102" s="52" t="s">
        <v>65</v>
      </c>
      <c r="C102" s="122" t="s">
        <v>66</v>
      </c>
      <c r="D102" s="122"/>
      <c r="E102" s="122"/>
      <c r="F102" s="54"/>
      <c r="G102" s="55"/>
      <c r="H102" s="55"/>
      <c r="I102" s="55"/>
      <c r="J102" s="56">
        <v>13</v>
      </c>
      <c r="K102" s="55"/>
      <c r="L102" s="56">
        <v>26</v>
      </c>
      <c r="M102" s="57">
        <v>42.78</v>
      </c>
      <c r="N102" s="59">
        <v>1112.28</v>
      </c>
      <c r="AE102" s="42"/>
      <c r="AF102" s="50"/>
      <c r="AG102" s="3" t="s">
        <v>66</v>
      </c>
      <c r="AJ102" s="50"/>
    </row>
    <row r="103" spans="1:37" s="4" customFormat="1" ht="15" x14ac:dyDescent="0.25">
      <c r="A103" s="51"/>
      <c r="B103" s="52" t="s">
        <v>82</v>
      </c>
      <c r="C103" s="122" t="s">
        <v>83</v>
      </c>
      <c r="D103" s="122"/>
      <c r="E103" s="122"/>
      <c r="F103" s="54"/>
      <c r="G103" s="55"/>
      <c r="H103" s="55"/>
      <c r="I103" s="55"/>
      <c r="J103" s="56">
        <v>2.16</v>
      </c>
      <c r="K103" s="55"/>
      <c r="L103" s="56">
        <v>4.32</v>
      </c>
      <c r="M103" s="57">
        <v>8.39</v>
      </c>
      <c r="N103" s="58">
        <v>36.24</v>
      </c>
      <c r="AE103" s="42"/>
      <c r="AF103" s="50"/>
      <c r="AG103" s="3" t="s">
        <v>83</v>
      </c>
      <c r="AJ103" s="50"/>
    </row>
    <row r="104" spans="1:37" s="4" customFormat="1" ht="15" x14ac:dyDescent="0.25">
      <c r="A104" s="60"/>
      <c r="B104" s="52"/>
      <c r="C104" s="122" t="s">
        <v>67</v>
      </c>
      <c r="D104" s="122"/>
      <c r="E104" s="122"/>
      <c r="F104" s="54" t="s">
        <v>68</v>
      </c>
      <c r="G104" s="57">
        <v>7.42</v>
      </c>
      <c r="H104" s="55"/>
      <c r="I104" s="57">
        <v>14.84</v>
      </c>
      <c r="J104" s="61"/>
      <c r="K104" s="55"/>
      <c r="L104" s="61"/>
      <c r="M104" s="55"/>
      <c r="N104" s="62"/>
      <c r="AE104" s="42"/>
      <c r="AF104" s="50"/>
      <c r="AH104" s="3" t="s">
        <v>67</v>
      </c>
      <c r="AJ104" s="50"/>
    </row>
    <row r="105" spans="1:37" s="4" customFormat="1" ht="15" x14ac:dyDescent="0.25">
      <c r="A105" s="60"/>
      <c r="B105" s="52"/>
      <c r="C105" s="122" t="s">
        <v>69</v>
      </c>
      <c r="D105" s="122"/>
      <c r="E105" s="122"/>
      <c r="F105" s="54" t="s">
        <v>68</v>
      </c>
      <c r="G105" s="57">
        <v>1.02</v>
      </c>
      <c r="H105" s="55"/>
      <c r="I105" s="57">
        <v>2.04</v>
      </c>
      <c r="J105" s="61"/>
      <c r="K105" s="55"/>
      <c r="L105" s="61"/>
      <c r="M105" s="55"/>
      <c r="N105" s="62"/>
      <c r="AE105" s="42"/>
      <c r="AF105" s="50"/>
      <c r="AH105" s="3" t="s">
        <v>69</v>
      </c>
      <c r="AJ105" s="50"/>
    </row>
    <row r="106" spans="1:37" s="4" customFormat="1" ht="15" x14ac:dyDescent="0.25">
      <c r="A106" s="51"/>
      <c r="B106" s="52"/>
      <c r="C106" s="129" t="s">
        <v>70</v>
      </c>
      <c r="D106" s="129"/>
      <c r="E106" s="129"/>
      <c r="F106" s="63"/>
      <c r="G106" s="64"/>
      <c r="H106" s="64"/>
      <c r="I106" s="64"/>
      <c r="J106" s="65">
        <v>174.14</v>
      </c>
      <c r="K106" s="64"/>
      <c r="L106" s="65">
        <v>348.28</v>
      </c>
      <c r="M106" s="64"/>
      <c r="N106" s="66">
        <v>9158.26</v>
      </c>
      <c r="AE106" s="42"/>
      <c r="AF106" s="50"/>
      <c r="AI106" s="3" t="s">
        <v>70</v>
      </c>
      <c r="AJ106" s="50"/>
    </row>
    <row r="107" spans="1:37" s="4" customFormat="1" ht="15" x14ac:dyDescent="0.25">
      <c r="A107" s="60"/>
      <c r="B107" s="52"/>
      <c r="C107" s="122" t="s">
        <v>71</v>
      </c>
      <c r="D107" s="122"/>
      <c r="E107" s="122"/>
      <c r="F107" s="54"/>
      <c r="G107" s="55"/>
      <c r="H107" s="55"/>
      <c r="I107" s="55"/>
      <c r="J107" s="61"/>
      <c r="K107" s="55"/>
      <c r="L107" s="56">
        <v>175.3</v>
      </c>
      <c r="M107" s="55"/>
      <c r="N107" s="59">
        <v>7499.33</v>
      </c>
      <c r="AE107" s="42"/>
      <c r="AF107" s="50"/>
      <c r="AH107" s="3" t="s">
        <v>71</v>
      </c>
      <c r="AJ107" s="50"/>
    </row>
    <row r="108" spans="1:37" s="4" customFormat="1" ht="22.5" x14ac:dyDescent="0.25">
      <c r="A108" s="60"/>
      <c r="B108" s="52" t="s">
        <v>72</v>
      </c>
      <c r="C108" s="122" t="s">
        <v>73</v>
      </c>
      <c r="D108" s="122"/>
      <c r="E108" s="122"/>
      <c r="F108" s="54" t="s">
        <v>74</v>
      </c>
      <c r="G108" s="67">
        <v>104</v>
      </c>
      <c r="H108" s="55"/>
      <c r="I108" s="67">
        <v>104</v>
      </c>
      <c r="J108" s="61"/>
      <c r="K108" s="55"/>
      <c r="L108" s="56">
        <v>182.31</v>
      </c>
      <c r="M108" s="55"/>
      <c r="N108" s="59">
        <v>7799.3</v>
      </c>
      <c r="AE108" s="42"/>
      <c r="AF108" s="50"/>
      <c r="AH108" s="3" t="s">
        <v>73</v>
      </c>
      <c r="AJ108" s="50"/>
    </row>
    <row r="109" spans="1:37" s="4" customFormat="1" ht="22.5" x14ac:dyDescent="0.25">
      <c r="A109" s="60"/>
      <c r="B109" s="52" t="s">
        <v>75</v>
      </c>
      <c r="C109" s="122" t="s">
        <v>76</v>
      </c>
      <c r="D109" s="122"/>
      <c r="E109" s="122"/>
      <c r="F109" s="54" t="s">
        <v>74</v>
      </c>
      <c r="G109" s="67">
        <v>0</v>
      </c>
      <c r="H109" s="55"/>
      <c r="I109" s="67">
        <v>0</v>
      </c>
      <c r="J109" s="61"/>
      <c r="K109" s="55"/>
      <c r="L109" s="61"/>
      <c r="M109" s="55"/>
      <c r="N109" s="62"/>
      <c r="AE109" s="42"/>
      <c r="AF109" s="50"/>
      <c r="AH109" s="3" t="s">
        <v>76</v>
      </c>
      <c r="AJ109" s="50"/>
    </row>
    <row r="110" spans="1:37" s="4" customFormat="1" ht="15" x14ac:dyDescent="0.25">
      <c r="A110" s="68"/>
      <c r="B110" s="69"/>
      <c r="C110" s="124" t="s">
        <v>77</v>
      </c>
      <c r="D110" s="124"/>
      <c r="E110" s="124"/>
      <c r="F110" s="45"/>
      <c r="G110" s="46"/>
      <c r="H110" s="46"/>
      <c r="I110" s="46"/>
      <c r="J110" s="48"/>
      <c r="K110" s="46"/>
      <c r="L110" s="70">
        <v>530.59</v>
      </c>
      <c r="M110" s="64"/>
      <c r="N110" s="71">
        <v>16957.560000000001</v>
      </c>
      <c r="AE110" s="42"/>
      <c r="AF110" s="50"/>
      <c r="AJ110" s="50" t="s">
        <v>77</v>
      </c>
    </row>
    <row r="111" spans="1:37" s="4" customFormat="1" ht="15" x14ac:dyDescent="0.25">
      <c r="A111" s="43" t="s">
        <v>95</v>
      </c>
      <c r="B111" s="44" t="s">
        <v>96</v>
      </c>
      <c r="C111" s="124" t="s">
        <v>97</v>
      </c>
      <c r="D111" s="124"/>
      <c r="E111" s="124"/>
      <c r="F111" s="45" t="s">
        <v>98</v>
      </c>
      <c r="G111" s="46"/>
      <c r="H111" s="46"/>
      <c r="I111" s="81">
        <v>0.03</v>
      </c>
      <c r="J111" s="48"/>
      <c r="K111" s="46"/>
      <c r="L111" s="48"/>
      <c r="M111" s="46"/>
      <c r="N111" s="49"/>
      <c r="AE111" s="42"/>
      <c r="AF111" s="50" t="s">
        <v>97</v>
      </c>
      <c r="AJ111" s="50"/>
    </row>
    <row r="112" spans="1:37" s="4" customFormat="1" ht="15" x14ac:dyDescent="0.25">
      <c r="A112" s="76"/>
      <c r="B112" s="53"/>
      <c r="C112" s="122" t="s">
        <v>99</v>
      </c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5"/>
      <c r="AE112" s="42"/>
      <c r="AF112" s="50"/>
      <c r="AJ112" s="50"/>
      <c r="AK112" s="3" t="s">
        <v>99</v>
      </c>
    </row>
    <row r="113" spans="1:37" s="4" customFormat="1" ht="15" x14ac:dyDescent="0.25">
      <c r="A113" s="51"/>
      <c r="B113" s="52" t="s">
        <v>58</v>
      </c>
      <c r="C113" s="122" t="s">
        <v>62</v>
      </c>
      <c r="D113" s="122"/>
      <c r="E113" s="122"/>
      <c r="F113" s="54"/>
      <c r="G113" s="55"/>
      <c r="H113" s="55"/>
      <c r="I113" s="55"/>
      <c r="J113" s="56">
        <v>396.34</v>
      </c>
      <c r="K113" s="55"/>
      <c r="L113" s="56">
        <v>11.89</v>
      </c>
      <c r="M113" s="57">
        <v>42.78</v>
      </c>
      <c r="N113" s="58">
        <v>508.65</v>
      </c>
      <c r="AE113" s="42"/>
      <c r="AF113" s="50"/>
      <c r="AG113" s="3" t="s">
        <v>62</v>
      </c>
      <c r="AJ113" s="50"/>
    </row>
    <row r="114" spans="1:37" s="4" customFormat="1" ht="15" x14ac:dyDescent="0.25">
      <c r="A114" s="51"/>
      <c r="B114" s="52" t="s">
        <v>63</v>
      </c>
      <c r="C114" s="122" t="s">
        <v>64</v>
      </c>
      <c r="D114" s="122"/>
      <c r="E114" s="122"/>
      <c r="F114" s="54"/>
      <c r="G114" s="55"/>
      <c r="H114" s="55"/>
      <c r="I114" s="55"/>
      <c r="J114" s="56">
        <v>19.41</v>
      </c>
      <c r="K114" s="55"/>
      <c r="L114" s="56">
        <v>0.57999999999999996</v>
      </c>
      <c r="M114" s="57">
        <v>14.05</v>
      </c>
      <c r="N114" s="58">
        <v>8.15</v>
      </c>
      <c r="AE114" s="42"/>
      <c r="AF114" s="50"/>
      <c r="AG114" s="3" t="s">
        <v>64</v>
      </c>
      <c r="AJ114" s="50"/>
    </row>
    <row r="115" spans="1:37" s="4" customFormat="1" ht="15" x14ac:dyDescent="0.25">
      <c r="A115" s="51"/>
      <c r="B115" s="52" t="s">
        <v>65</v>
      </c>
      <c r="C115" s="122" t="s">
        <v>66</v>
      </c>
      <c r="D115" s="122"/>
      <c r="E115" s="122"/>
      <c r="F115" s="54"/>
      <c r="G115" s="55"/>
      <c r="H115" s="55"/>
      <c r="I115" s="55"/>
      <c r="J115" s="56">
        <v>2.5099999999999998</v>
      </c>
      <c r="K115" s="55"/>
      <c r="L115" s="56">
        <v>0.08</v>
      </c>
      <c r="M115" s="57">
        <v>42.78</v>
      </c>
      <c r="N115" s="58">
        <v>3.42</v>
      </c>
      <c r="AE115" s="42"/>
      <c r="AF115" s="50"/>
      <c r="AG115" s="3" t="s">
        <v>66</v>
      </c>
      <c r="AJ115" s="50"/>
    </row>
    <row r="116" spans="1:37" s="4" customFormat="1" ht="15" x14ac:dyDescent="0.25">
      <c r="A116" s="51"/>
      <c r="B116" s="52" t="s">
        <v>82</v>
      </c>
      <c r="C116" s="122" t="s">
        <v>83</v>
      </c>
      <c r="D116" s="122"/>
      <c r="E116" s="122"/>
      <c r="F116" s="54"/>
      <c r="G116" s="55"/>
      <c r="H116" s="55"/>
      <c r="I116" s="55"/>
      <c r="J116" s="56">
        <v>402.81</v>
      </c>
      <c r="K116" s="55"/>
      <c r="L116" s="56">
        <v>12.08</v>
      </c>
      <c r="M116" s="57">
        <v>8.39</v>
      </c>
      <c r="N116" s="58">
        <v>101.35</v>
      </c>
      <c r="AE116" s="42"/>
      <c r="AF116" s="50"/>
      <c r="AG116" s="3" t="s">
        <v>83</v>
      </c>
      <c r="AJ116" s="50"/>
    </row>
    <row r="117" spans="1:37" s="4" customFormat="1" ht="15" x14ac:dyDescent="0.25">
      <c r="A117" s="60"/>
      <c r="B117" s="52"/>
      <c r="C117" s="122" t="s">
        <v>67</v>
      </c>
      <c r="D117" s="122"/>
      <c r="E117" s="122"/>
      <c r="F117" s="54" t="s">
        <v>68</v>
      </c>
      <c r="G117" s="72">
        <v>41.2</v>
      </c>
      <c r="H117" s="55"/>
      <c r="I117" s="82">
        <v>1.236</v>
      </c>
      <c r="J117" s="61"/>
      <c r="K117" s="55"/>
      <c r="L117" s="61"/>
      <c r="M117" s="55"/>
      <c r="N117" s="62"/>
      <c r="AE117" s="42"/>
      <c r="AF117" s="50"/>
      <c r="AH117" s="3" t="s">
        <v>67</v>
      </c>
      <c r="AJ117" s="50"/>
    </row>
    <row r="118" spans="1:37" s="4" customFormat="1" ht="15" x14ac:dyDescent="0.25">
      <c r="A118" s="60"/>
      <c r="B118" s="52"/>
      <c r="C118" s="122" t="s">
        <v>69</v>
      </c>
      <c r="D118" s="122"/>
      <c r="E118" s="122"/>
      <c r="F118" s="54" t="s">
        <v>68</v>
      </c>
      <c r="G118" s="72">
        <v>0.2</v>
      </c>
      <c r="H118" s="55"/>
      <c r="I118" s="82">
        <v>6.0000000000000001E-3</v>
      </c>
      <c r="J118" s="61"/>
      <c r="K118" s="55"/>
      <c r="L118" s="61"/>
      <c r="M118" s="55"/>
      <c r="N118" s="62"/>
      <c r="AE118" s="42"/>
      <c r="AF118" s="50"/>
      <c r="AH118" s="3" t="s">
        <v>69</v>
      </c>
      <c r="AJ118" s="50"/>
    </row>
    <row r="119" spans="1:37" s="4" customFormat="1" ht="15" x14ac:dyDescent="0.25">
      <c r="A119" s="51"/>
      <c r="B119" s="52"/>
      <c r="C119" s="129" t="s">
        <v>70</v>
      </c>
      <c r="D119" s="129"/>
      <c r="E119" s="129"/>
      <c r="F119" s="63"/>
      <c r="G119" s="64"/>
      <c r="H119" s="64"/>
      <c r="I119" s="64"/>
      <c r="J119" s="65">
        <v>818.56</v>
      </c>
      <c r="K119" s="64"/>
      <c r="L119" s="65">
        <v>24.55</v>
      </c>
      <c r="M119" s="64"/>
      <c r="N119" s="73">
        <v>618.15</v>
      </c>
      <c r="AE119" s="42"/>
      <c r="AF119" s="50"/>
      <c r="AI119" s="3" t="s">
        <v>70</v>
      </c>
      <c r="AJ119" s="50"/>
    </row>
    <row r="120" spans="1:37" s="4" customFormat="1" ht="15" x14ac:dyDescent="0.25">
      <c r="A120" s="60"/>
      <c r="B120" s="52"/>
      <c r="C120" s="122" t="s">
        <v>71</v>
      </c>
      <c r="D120" s="122"/>
      <c r="E120" s="122"/>
      <c r="F120" s="54"/>
      <c r="G120" s="55"/>
      <c r="H120" s="55"/>
      <c r="I120" s="55"/>
      <c r="J120" s="61"/>
      <c r="K120" s="55"/>
      <c r="L120" s="56">
        <v>11.97</v>
      </c>
      <c r="M120" s="55"/>
      <c r="N120" s="58">
        <v>512.07000000000005</v>
      </c>
      <c r="AE120" s="42"/>
      <c r="AF120" s="50"/>
      <c r="AH120" s="3" t="s">
        <v>71</v>
      </c>
      <c r="AJ120" s="50"/>
    </row>
    <row r="121" spans="1:37" s="4" customFormat="1" ht="23.25" x14ac:dyDescent="0.25">
      <c r="A121" s="60"/>
      <c r="B121" s="52" t="s">
        <v>100</v>
      </c>
      <c r="C121" s="122" t="s">
        <v>101</v>
      </c>
      <c r="D121" s="122"/>
      <c r="E121" s="122"/>
      <c r="F121" s="54" t="s">
        <v>74</v>
      </c>
      <c r="G121" s="67">
        <v>98</v>
      </c>
      <c r="H121" s="55"/>
      <c r="I121" s="67">
        <v>98</v>
      </c>
      <c r="J121" s="61"/>
      <c r="K121" s="55"/>
      <c r="L121" s="56">
        <v>11.73</v>
      </c>
      <c r="M121" s="55"/>
      <c r="N121" s="58">
        <v>501.83</v>
      </c>
      <c r="AE121" s="42"/>
      <c r="AF121" s="50"/>
      <c r="AH121" s="3" t="s">
        <v>101</v>
      </c>
      <c r="AJ121" s="50"/>
    </row>
    <row r="122" spans="1:37" s="4" customFormat="1" ht="23.25" x14ac:dyDescent="0.25">
      <c r="A122" s="60"/>
      <c r="B122" s="52" t="s">
        <v>102</v>
      </c>
      <c r="C122" s="122" t="s">
        <v>103</v>
      </c>
      <c r="D122" s="122"/>
      <c r="E122" s="122"/>
      <c r="F122" s="54" t="s">
        <v>74</v>
      </c>
      <c r="G122" s="67">
        <v>0</v>
      </c>
      <c r="H122" s="55"/>
      <c r="I122" s="67">
        <v>0</v>
      </c>
      <c r="J122" s="61"/>
      <c r="K122" s="55"/>
      <c r="L122" s="61"/>
      <c r="M122" s="55"/>
      <c r="N122" s="62"/>
      <c r="AE122" s="42"/>
      <c r="AF122" s="50"/>
      <c r="AH122" s="3" t="s">
        <v>103</v>
      </c>
      <c r="AJ122" s="50"/>
    </row>
    <row r="123" spans="1:37" s="4" customFormat="1" ht="15" x14ac:dyDescent="0.25">
      <c r="A123" s="68"/>
      <c r="B123" s="69"/>
      <c r="C123" s="124" t="s">
        <v>77</v>
      </c>
      <c r="D123" s="124"/>
      <c r="E123" s="124"/>
      <c r="F123" s="45"/>
      <c r="G123" s="46"/>
      <c r="H123" s="46"/>
      <c r="I123" s="46"/>
      <c r="J123" s="48"/>
      <c r="K123" s="46"/>
      <c r="L123" s="70">
        <v>36.28</v>
      </c>
      <c r="M123" s="64"/>
      <c r="N123" s="71">
        <v>1119.98</v>
      </c>
      <c r="AE123" s="42"/>
      <c r="AF123" s="50"/>
      <c r="AJ123" s="50" t="s">
        <v>77</v>
      </c>
    </row>
    <row r="124" spans="1:37" s="4" customFormat="1" ht="34.5" x14ac:dyDescent="0.25">
      <c r="A124" s="43" t="s">
        <v>104</v>
      </c>
      <c r="B124" s="44" t="s">
        <v>105</v>
      </c>
      <c r="C124" s="124" t="s">
        <v>106</v>
      </c>
      <c r="D124" s="124"/>
      <c r="E124" s="124"/>
      <c r="F124" s="45" t="s">
        <v>107</v>
      </c>
      <c r="G124" s="46"/>
      <c r="H124" s="46"/>
      <c r="I124" s="83">
        <v>0.3</v>
      </c>
      <c r="J124" s="48"/>
      <c r="K124" s="46"/>
      <c r="L124" s="48"/>
      <c r="M124" s="46"/>
      <c r="N124" s="49"/>
      <c r="AE124" s="42"/>
      <c r="AF124" s="50" t="s">
        <v>106</v>
      </c>
      <c r="AJ124" s="50"/>
    </row>
    <row r="125" spans="1:37" s="4" customFormat="1" ht="15" x14ac:dyDescent="0.25">
      <c r="A125" s="76"/>
      <c r="B125" s="53"/>
      <c r="C125" s="122" t="s">
        <v>108</v>
      </c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5"/>
      <c r="AE125" s="42"/>
      <c r="AF125" s="50"/>
      <c r="AJ125" s="50"/>
      <c r="AK125" s="3" t="s">
        <v>108</v>
      </c>
    </row>
    <row r="126" spans="1:37" s="4" customFormat="1" ht="15" x14ac:dyDescent="0.25">
      <c r="A126" s="51"/>
      <c r="B126" s="52" t="s">
        <v>58</v>
      </c>
      <c r="C126" s="122" t="s">
        <v>62</v>
      </c>
      <c r="D126" s="122"/>
      <c r="E126" s="122"/>
      <c r="F126" s="54"/>
      <c r="G126" s="55"/>
      <c r="H126" s="55"/>
      <c r="I126" s="55"/>
      <c r="J126" s="56">
        <v>173.9</v>
      </c>
      <c r="K126" s="55"/>
      <c r="L126" s="56">
        <v>52.17</v>
      </c>
      <c r="M126" s="57">
        <v>42.78</v>
      </c>
      <c r="N126" s="59">
        <v>2231.83</v>
      </c>
      <c r="AE126" s="42"/>
      <c r="AF126" s="50"/>
      <c r="AG126" s="3" t="s">
        <v>62</v>
      </c>
      <c r="AJ126" s="50"/>
    </row>
    <row r="127" spans="1:37" s="4" customFormat="1" ht="15" x14ac:dyDescent="0.25">
      <c r="A127" s="51"/>
      <c r="B127" s="52" t="s">
        <v>63</v>
      </c>
      <c r="C127" s="122" t="s">
        <v>64</v>
      </c>
      <c r="D127" s="122"/>
      <c r="E127" s="122"/>
      <c r="F127" s="54"/>
      <c r="G127" s="55"/>
      <c r="H127" s="55"/>
      <c r="I127" s="55"/>
      <c r="J127" s="56">
        <v>54.28</v>
      </c>
      <c r="K127" s="55"/>
      <c r="L127" s="56">
        <v>16.28</v>
      </c>
      <c r="M127" s="57">
        <v>14.05</v>
      </c>
      <c r="N127" s="58">
        <v>228.73</v>
      </c>
      <c r="AE127" s="42"/>
      <c r="AF127" s="50"/>
      <c r="AG127" s="3" t="s">
        <v>64</v>
      </c>
      <c r="AJ127" s="50"/>
    </row>
    <row r="128" spans="1:37" s="4" customFormat="1" ht="15" x14ac:dyDescent="0.25">
      <c r="A128" s="51"/>
      <c r="B128" s="52" t="s">
        <v>65</v>
      </c>
      <c r="C128" s="122" t="s">
        <v>66</v>
      </c>
      <c r="D128" s="122"/>
      <c r="E128" s="122"/>
      <c r="F128" s="54"/>
      <c r="G128" s="55"/>
      <c r="H128" s="55"/>
      <c r="I128" s="55"/>
      <c r="J128" s="56">
        <v>4.2699999999999996</v>
      </c>
      <c r="K128" s="55"/>
      <c r="L128" s="56">
        <v>1.28</v>
      </c>
      <c r="M128" s="57">
        <v>42.78</v>
      </c>
      <c r="N128" s="58">
        <v>54.76</v>
      </c>
      <c r="AE128" s="42"/>
      <c r="AF128" s="50"/>
      <c r="AG128" s="3" t="s">
        <v>66</v>
      </c>
      <c r="AJ128" s="50"/>
    </row>
    <row r="129" spans="1:37" s="4" customFormat="1" ht="15" x14ac:dyDescent="0.25">
      <c r="A129" s="51"/>
      <c r="B129" s="52" t="s">
        <v>82</v>
      </c>
      <c r="C129" s="122" t="s">
        <v>83</v>
      </c>
      <c r="D129" s="122"/>
      <c r="E129" s="122"/>
      <c r="F129" s="54"/>
      <c r="G129" s="55"/>
      <c r="H129" s="55"/>
      <c r="I129" s="55"/>
      <c r="J129" s="56">
        <v>608.39</v>
      </c>
      <c r="K129" s="55"/>
      <c r="L129" s="56">
        <v>182.52</v>
      </c>
      <c r="M129" s="57">
        <v>8.39</v>
      </c>
      <c r="N129" s="59">
        <v>1531.34</v>
      </c>
      <c r="AE129" s="42"/>
      <c r="AF129" s="50"/>
      <c r="AG129" s="3" t="s">
        <v>83</v>
      </c>
      <c r="AJ129" s="50"/>
    </row>
    <row r="130" spans="1:37" s="4" customFormat="1" ht="15" x14ac:dyDescent="0.25">
      <c r="A130" s="60"/>
      <c r="B130" s="52"/>
      <c r="C130" s="122" t="s">
        <v>67</v>
      </c>
      <c r="D130" s="122"/>
      <c r="E130" s="122"/>
      <c r="F130" s="54" t="s">
        <v>68</v>
      </c>
      <c r="G130" s="72">
        <v>18.5</v>
      </c>
      <c r="H130" s="55"/>
      <c r="I130" s="57">
        <v>5.55</v>
      </c>
      <c r="J130" s="61"/>
      <c r="K130" s="55"/>
      <c r="L130" s="61"/>
      <c r="M130" s="55"/>
      <c r="N130" s="62"/>
      <c r="AE130" s="42"/>
      <c r="AF130" s="50"/>
      <c r="AH130" s="3" t="s">
        <v>67</v>
      </c>
      <c r="AJ130" s="50"/>
    </row>
    <row r="131" spans="1:37" s="4" customFormat="1" ht="15" x14ac:dyDescent="0.25">
      <c r="A131" s="60"/>
      <c r="B131" s="52"/>
      <c r="C131" s="122" t="s">
        <v>69</v>
      </c>
      <c r="D131" s="122"/>
      <c r="E131" s="122"/>
      <c r="F131" s="54" t="s">
        <v>68</v>
      </c>
      <c r="G131" s="57">
        <v>0.34</v>
      </c>
      <c r="H131" s="55"/>
      <c r="I131" s="82">
        <v>0.10199999999999999</v>
      </c>
      <c r="J131" s="61"/>
      <c r="K131" s="55"/>
      <c r="L131" s="61"/>
      <c r="M131" s="55"/>
      <c r="N131" s="62"/>
      <c r="AE131" s="42"/>
      <c r="AF131" s="50"/>
      <c r="AH131" s="3" t="s">
        <v>69</v>
      </c>
      <c r="AJ131" s="50"/>
    </row>
    <row r="132" spans="1:37" s="4" customFormat="1" ht="15" x14ac:dyDescent="0.25">
      <c r="A132" s="51"/>
      <c r="B132" s="52"/>
      <c r="C132" s="129" t="s">
        <v>70</v>
      </c>
      <c r="D132" s="129"/>
      <c r="E132" s="129"/>
      <c r="F132" s="63"/>
      <c r="G132" s="64"/>
      <c r="H132" s="64"/>
      <c r="I132" s="64"/>
      <c r="J132" s="65">
        <v>836.57</v>
      </c>
      <c r="K132" s="64"/>
      <c r="L132" s="65">
        <v>250.97</v>
      </c>
      <c r="M132" s="64"/>
      <c r="N132" s="66">
        <v>3991.9</v>
      </c>
      <c r="AE132" s="42"/>
      <c r="AF132" s="50"/>
      <c r="AI132" s="3" t="s">
        <v>70</v>
      </c>
      <c r="AJ132" s="50"/>
    </row>
    <row r="133" spans="1:37" s="4" customFormat="1" ht="15" x14ac:dyDescent="0.25">
      <c r="A133" s="60"/>
      <c r="B133" s="52"/>
      <c r="C133" s="122" t="s">
        <v>71</v>
      </c>
      <c r="D133" s="122"/>
      <c r="E133" s="122"/>
      <c r="F133" s="54"/>
      <c r="G133" s="55"/>
      <c r="H133" s="55"/>
      <c r="I133" s="55"/>
      <c r="J133" s="61"/>
      <c r="K133" s="55"/>
      <c r="L133" s="56">
        <v>53.45</v>
      </c>
      <c r="M133" s="55"/>
      <c r="N133" s="59">
        <v>2286.59</v>
      </c>
      <c r="AE133" s="42"/>
      <c r="AF133" s="50"/>
      <c r="AH133" s="3" t="s">
        <v>71</v>
      </c>
      <c r="AJ133" s="50"/>
    </row>
    <row r="134" spans="1:37" s="4" customFormat="1" ht="23.25" x14ac:dyDescent="0.25">
      <c r="A134" s="60"/>
      <c r="B134" s="52" t="s">
        <v>100</v>
      </c>
      <c r="C134" s="122" t="s">
        <v>101</v>
      </c>
      <c r="D134" s="122"/>
      <c r="E134" s="122"/>
      <c r="F134" s="54" t="s">
        <v>74</v>
      </c>
      <c r="G134" s="67">
        <v>98</v>
      </c>
      <c r="H134" s="55"/>
      <c r="I134" s="67">
        <v>98</v>
      </c>
      <c r="J134" s="61"/>
      <c r="K134" s="55"/>
      <c r="L134" s="56">
        <v>52.38</v>
      </c>
      <c r="M134" s="55"/>
      <c r="N134" s="59">
        <v>2240.86</v>
      </c>
      <c r="AE134" s="42"/>
      <c r="AF134" s="50"/>
      <c r="AH134" s="3" t="s">
        <v>101</v>
      </c>
      <c r="AJ134" s="50"/>
    </row>
    <row r="135" spans="1:37" s="4" customFormat="1" ht="23.25" x14ac:dyDescent="0.25">
      <c r="A135" s="60"/>
      <c r="B135" s="52" t="s">
        <v>102</v>
      </c>
      <c r="C135" s="122" t="s">
        <v>103</v>
      </c>
      <c r="D135" s="122"/>
      <c r="E135" s="122"/>
      <c r="F135" s="54" t="s">
        <v>74</v>
      </c>
      <c r="G135" s="67">
        <v>0</v>
      </c>
      <c r="H135" s="55"/>
      <c r="I135" s="67">
        <v>0</v>
      </c>
      <c r="J135" s="61"/>
      <c r="K135" s="55"/>
      <c r="L135" s="61"/>
      <c r="M135" s="55"/>
      <c r="N135" s="62"/>
      <c r="AE135" s="42"/>
      <c r="AF135" s="50"/>
      <c r="AH135" s="3" t="s">
        <v>103</v>
      </c>
      <c r="AJ135" s="50"/>
    </row>
    <row r="136" spans="1:37" s="4" customFormat="1" ht="15" x14ac:dyDescent="0.25">
      <c r="A136" s="68"/>
      <c r="B136" s="69"/>
      <c r="C136" s="124" t="s">
        <v>77</v>
      </c>
      <c r="D136" s="124"/>
      <c r="E136" s="124"/>
      <c r="F136" s="45"/>
      <c r="G136" s="46"/>
      <c r="H136" s="46"/>
      <c r="I136" s="46"/>
      <c r="J136" s="48"/>
      <c r="K136" s="46"/>
      <c r="L136" s="70">
        <v>303.35000000000002</v>
      </c>
      <c r="M136" s="64"/>
      <c r="N136" s="71">
        <v>6232.76</v>
      </c>
      <c r="AE136" s="42"/>
      <c r="AF136" s="50"/>
      <c r="AJ136" s="50" t="s">
        <v>77</v>
      </c>
    </row>
    <row r="137" spans="1:37" s="4" customFormat="1" ht="23.25" x14ac:dyDescent="0.25">
      <c r="A137" s="43" t="s">
        <v>109</v>
      </c>
      <c r="B137" s="44" t="s">
        <v>110</v>
      </c>
      <c r="C137" s="124" t="s">
        <v>111</v>
      </c>
      <c r="D137" s="124"/>
      <c r="E137" s="124"/>
      <c r="F137" s="45" t="s">
        <v>107</v>
      </c>
      <c r="G137" s="46"/>
      <c r="H137" s="46"/>
      <c r="I137" s="83">
        <v>0.1</v>
      </c>
      <c r="J137" s="48"/>
      <c r="K137" s="46"/>
      <c r="L137" s="48"/>
      <c r="M137" s="46"/>
      <c r="N137" s="49"/>
      <c r="AE137" s="42"/>
      <c r="AF137" s="50" t="s">
        <v>111</v>
      </c>
      <c r="AJ137" s="50"/>
    </row>
    <row r="138" spans="1:37" s="4" customFormat="1" ht="15" x14ac:dyDescent="0.25">
      <c r="A138" s="76"/>
      <c r="B138" s="53"/>
      <c r="C138" s="122" t="s">
        <v>112</v>
      </c>
      <c r="D138" s="122"/>
      <c r="E138" s="122"/>
      <c r="F138" s="122"/>
      <c r="G138" s="122"/>
      <c r="H138" s="122"/>
      <c r="I138" s="122"/>
      <c r="J138" s="122"/>
      <c r="K138" s="122"/>
      <c r="L138" s="122"/>
      <c r="M138" s="122"/>
      <c r="N138" s="125"/>
      <c r="AE138" s="42"/>
      <c r="AF138" s="50"/>
      <c r="AJ138" s="50"/>
      <c r="AK138" s="3" t="s">
        <v>112</v>
      </c>
    </row>
    <row r="139" spans="1:37" s="4" customFormat="1" ht="15" x14ac:dyDescent="0.25">
      <c r="A139" s="51"/>
      <c r="B139" s="52" t="s">
        <v>58</v>
      </c>
      <c r="C139" s="122" t="s">
        <v>62</v>
      </c>
      <c r="D139" s="122"/>
      <c r="E139" s="122"/>
      <c r="F139" s="54"/>
      <c r="G139" s="55"/>
      <c r="H139" s="55"/>
      <c r="I139" s="55"/>
      <c r="J139" s="56">
        <v>135.36000000000001</v>
      </c>
      <c r="K139" s="55"/>
      <c r="L139" s="56">
        <v>13.54</v>
      </c>
      <c r="M139" s="57">
        <v>42.78</v>
      </c>
      <c r="N139" s="58">
        <v>579.24</v>
      </c>
      <c r="AE139" s="42"/>
      <c r="AF139" s="50"/>
      <c r="AG139" s="3" t="s">
        <v>62</v>
      </c>
      <c r="AJ139" s="50"/>
    </row>
    <row r="140" spans="1:37" s="4" customFormat="1" ht="15" x14ac:dyDescent="0.25">
      <c r="A140" s="51"/>
      <c r="B140" s="52" t="s">
        <v>63</v>
      </c>
      <c r="C140" s="122" t="s">
        <v>64</v>
      </c>
      <c r="D140" s="122"/>
      <c r="E140" s="122"/>
      <c r="F140" s="54"/>
      <c r="G140" s="55"/>
      <c r="H140" s="55"/>
      <c r="I140" s="55"/>
      <c r="J140" s="56">
        <v>58.09</v>
      </c>
      <c r="K140" s="55"/>
      <c r="L140" s="56">
        <v>5.81</v>
      </c>
      <c r="M140" s="57">
        <v>14.05</v>
      </c>
      <c r="N140" s="58">
        <v>81.63</v>
      </c>
      <c r="AE140" s="42"/>
      <c r="AF140" s="50"/>
      <c r="AG140" s="3" t="s">
        <v>64</v>
      </c>
      <c r="AJ140" s="50"/>
    </row>
    <row r="141" spans="1:37" s="4" customFormat="1" ht="15" x14ac:dyDescent="0.25">
      <c r="A141" s="51"/>
      <c r="B141" s="52" t="s">
        <v>65</v>
      </c>
      <c r="C141" s="122" t="s">
        <v>66</v>
      </c>
      <c r="D141" s="122"/>
      <c r="E141" s="122"/>
      <c r="F141" s="54"/>
      <c r="G141" s="55"/>
      <c r="H141" s="55"/>
      <c r="I141" s="55"/>
      <c r="J141" s="56">
        <v>5.0199999999999996</v>
      </c>
      <c r="K141" s="55"/>
      <c r="L141" s="56">
        <v>0.5</v>
      </c>
      <c r="M141" s="57">
        <v>42.78</v>
      </c>
      <c r="N141" s="58">
        <v>21.39</v>
      </c>
      <c r="AE141" s="42"/>
      <c r="AF141" s="50"/>
      <c r="AG141" s="3" t="s">
        <v>66</v>
      </c>
      <c r="AJ141" s="50"/>
    </row>
    <row r="142" spans="1:37" s="4" customFormat="1" ht="15" x14ac:dyDescent="0.25">
      <c r="A142" s="51"/>
      <c r="B142" s="52" t="s">
        <v>82</v>
      </c>
      <c r="C142" s="122" t="s">
        <v>83</v>
      </c>
      <c r="D142" s="122"/>
      <c r="E142" s="122"/>
      <c r="F142" s="54"/>
      <c r="G142" s="55"/>
      <c r="H142" s="55"/>
      <c r="I142" s="55"/>
      <c r="J142" s="56">
        <v>894.6</v>
      </c>
      <c r="K142" s="55"/>
      <c r="L142" s="56">
        <v>89.46</v>
      </c>
      <c r="M142" s="57">
        <v>8.39</v>
      </c>
      <c r="N142" s="58">
        <v>750.57</v>
      </c>
      <c r="AE142" s="42"/>
      <c r="AF142" s="50"/>
      <c r="AG142" s="3" t="s">
        <v>83</v>
      </c>
      <c r="AJ142" s="50"/>
    </row>
    <row r="143" spans="1:37" s="4" customFormat="1" ht="15" x14ac:dyDescent="0.25">
      <c r="A143" s="60"/>
      <c r="B143" s="52"/>
      <c r="C143" s="122" t="s">
        <v>67</v>
      </c>
      <c r="D143" s="122"/>
      <c r="E143" s="122"/>
      <c r="F143" s="54" t="s">
        <v>68</v>
      </c>
      <c r="G143" s="72">
        <v>14.4</v>
      </c>
      <c r="H143" s="55"/>
      <c r="I143" s="57">
        <v>1.44</v>
      </c>
      <c r="J143" s="61"/>
      <c r="K143" s="55"/>
      <c r="L143" s="61"/>
      <c r="M143" s="55"/>
      <c r="N143" s="62"/>
      <c r="AE143" s="42"/>
      <c r="AF143" s="50"/>
      <c r="AH143" s="3" t="s">
        <v>67</v>
      </c>
      <c r="AJ143" s="50"/>
    </row>
    <row r="144" spans="1:37" s="4" customFormat="1" ht="15" x14ac:dyDescent="0.25">
      <c r="A144" s="60"/>
      <c r="B144" s="52"/>
      <c r="C144" s="122" t="s">
        <v>69</v>
      </c>
      <c r="D144" s="122"/>
      <c r="E144" s="122"/>
      <c r="F144" s="54" t="s">
        <v>68</v>
      </c>
      <c r="G144" s="72">
        <v>0.4</v>
      </c>
      <c r="H144" s="55"/>
      <c r="I144" s="57">
        <v>0.04</v>
      </c>
      <c r="J144" s="61"/>
      <c r="K144" s="55"/>
      <c r="L144" s="61"/>
      <c r="M144" s="55"/>
      <c r="N144" s="62"/>
      <c r="AE144" s="42"/>
      <c r="AF144" s="50"/>
      <c r="AH144" s="3" t="s">
        <v>69</v>
      </c>
      <c r="AJ144" s="50"/>
    </row>
    <row r="145" spans="1:37" s="4" customFormat="1" ht="15" x14ac:dyDescent="0.25">
      <c r="A145" s="51"/>
      <c r="B145" s="52"/>
      <c r="C145" s="129" t="s">
        <v>70</v>
      </c>
      <c r="D145" s="129"/>
      <c r="E145" s="129"/>
      <c r="F145" s="63"/>
      <c r="G145" s="64"/>
      <c r="H145" s="64"/>
      <c r="I145" s="64"/>
      <c r="J145" s="79">
        <v>1088.05</v>
      </c>
      <c r="K145" s="64"/>
      <c r="L145" s="65">
        <v>108.81</v>
      </c>
      <c r="M145" s="64"/>
      <c r="N145" s="66">
        <v>1411.44</v>
      </c>
      <c r="AE145" s="42"/>
      <c r="AF145" s="50"/>
      <c r="AI145" s="3" t="s">
        <v>70</v>
      </c>
      <c r="AJ145" s="50"/>
    </row>
    <row r="146" spans="1:37" s="4" customFormat="1" ht="15" x14ac:dyDescent="0.25">
      <c r="A146" s="60"/>
      <c r="B146" s="52"/>
      <c r="C146" s="122" t="s">
        <v>71</v>
      </c>
      <c r="D146" s="122"/>
      <c r="E146" s="122"/>
      <c r="F146" s="54"/>
      <c r="G146" s="55"/>
      <c r="H146" s="55"/>
      <c r="I146" s="55"/>
      <c r="J146" s="61"/>
      <c r="K146" s="55"/>
      <c r="L146" s="56">
        <v>14.04</v>
      </c>
      <c r="M146" s="55"/>
      <c r="N146" s="58">
        <v>600.63</v>
      </c>
      <c r="AE146" s="42"/>
      <c r="AF146" s="50"/>
      <c r="AH146" s="3" t="s">
        <v>71</v>
      </c>
      <c r="AJ146" s="50"/>
    </row>
    <row r="147" spans="1:37" s="4" customFormat="1" ht="23.25" x14ac:dyDescent="0.25">
      <c r="A147" s="60"/>
      <c r="B147" s="52" t="s">
        <v>100</v>
      </c>
      <c r="C147" s="122" t="s">
        <v>101</v>
      </c>
      <c r="D147" s="122"/>
      <c r="E147" s="122"/>
      <c r="F147" s="54" t="s">
        <v>74</v>
      </c>
      <c r="G147" s="67">
        <v>98</v>
      </c>
      <c r="H147" s="55"/>
      <c r="I147" s="67">
        <v>98</v>
      </c>
      <c r="J147" s="61"/>
      <c r="K147" s="55"/>
      <c r="L147" s="56">
        <v>13.76</v>
      </c>
      <c r="M147" s="55"/>
      <c r="N147" s="58">
        <v>588.62</v>
      </c>
      <c r="AE147" s="42"/>
      <c r="AF147" s="50"/>
      <c r="AH147" s="3" t="s">
        <v>101</v>
      </c>
      <c r="AJ147" s="50"/>
    </row>
    <row r="148" spans="1:37" s="4" customFormat="1" ht="23.25" x14ac:dyDescent="0.25">
      <c r="A148" s="60"/>
      <c r="B148" s="52" t="s">
        <v>102</v>
      </c>
      <c r="C148" s="122" t="s">
        <v>103</v>
      </c>
      <c r="D148" s="122"/>
      <c r="E148" s="122"/>
      <c r="F148" s="54" t="s">
        <v>74</v>
      </c>
      <c r="G148" s="67">
        <v>0</v>
      </c>
      <c r="H148" s="55"/>
      <c r="I148" s="67">
        <v>0</v>
      </c>
      <c r="J148" s="61"/>
      <c r="K148" s="55"/>
      <c r="L148" s="61"/>
      <c r="M148" s="55"/>
      <c r="N148" s="62"/>
      <c r="AE148" s="42"/>
      <c r="AF148" s="50"/>
      <c r="AH148" s="3" t="s">
        <v>103</v>
      </c>
      <c r="AJ148" s="50"/>
    </row>
    <row r="149" spans="1:37" s="4" customFormat="1" ht="15" x14ac:dyDescent="0.25">
      <c r="A149" s="68"/>
      <c r="B149" s="69"/>
      <c r="C149" s="124" t="s">
        <v>77</v>
      </c>
      <c r="D149" s="124"/>
      <c r="E149" s="124"/>
      <c r="F149" s="45"/>
      <c r="G149" s="46"/>
      <c r="H149" s="46"/>
      <c r="I149" s="46"/>
      <c r="J149" s="48"/>
      <c r="K149" s="46"/>
      <c r="L149" s="70">
        <v>122.57</v>
      </c>
      <c r="M149" s="64"/>
      <c r="N149" s="71">
        <v>2000.06</v>
      </c>
      <c r="AE149" s="42"/>
      <c r="AF149" s="50"/>
      <c r="AJ149" s="50" t="s">
        <v>77</v>
      </c>
    </row>
    <row r="150" spans="1:37" s="4" customFormat="1" ht="23.25" x14ac:dyDescent="0.25">
      <c r="A150" s="43" t="s">
        <v>113</v>
      </c>
      <c r="B150" s="44" t="s">
        <v>114</v>
      </c>
      <c r="C150" s="124" t="s">
        <v>115</v>
      </c>
      <c r="D150" s="124"/>
      <c r="E150" s="124"/>
      <c r="F150" s="45" t="s">
        <v>116</v>
      </c>
      <c r="G150" s="46"/>
      <c r="H150" s="46"/>
      <c r="I150" s="83">
        <v>0.3</v>
      </c>
      <c r="J150" s="48"/>
      <c r="K150" s="46"/>
      <c r="L150" s="48"/>
      <c r="M150" s="46"/>
      <c r="N150" s="49"/>
      <c r="AE150" s="42"/>
      <c r="AF150" s="50" t="s">
        <v>115</v>
      </c>
      <c r="AJ150" s="50"/>
    </row>
    <row r="151" spans="1:37" s="4" customFormat="1" ht="15" x14ac:dyDescent="0.25">
      <c r="A151" s="76"/>
      <c r="B151" s="53"/>
      <c r="C151" s="122" t="s">
        <v>117</v>
      </c>
      <c r="D151" s="122"/>
      <c r="E151" s="122"/>
      <c r="F151" s="122"/>
      <c r="G151" s="122"/>
      <c r="H151" s="122"/>
      <c r="I151" s="122"/>
      <c r="J151" s="122"/>
      <c r="K151" s="122"/>
      <c r="L151" s="122"/>
      <c r="M151" s="122"/>
      <c r="N151" s="125"/>
      <c r="AE151" s="42"/>
      <c r="AF151" s="50"/>
      <c r="AJ151" s="50"/>
      <c r="AK151" s="3" t="s">
        <v>117</v>
      </c>
    </row>
    <row r="152" spans="1:37" s="4" customFormat="1" ht="15" x14ac:dyDescent="0.25">
      <c r="A152" s="51"/>
      <c r="B152" s="52" t="s">
        <v>58</v>
      </c>
      <c r="C152" s="122" t="s">
        <v>62</v>
      </c>
      <c r="D152" s="122"/>
      <c r="E152" s="122"/>
      <c r="F152" s="54"/>
      <c r="G152" s="55"/>
      <c r="H152" s="55"/>
      <c r="I152" s="55"/>
      <c r="J152" s="56">
        <v>87.14</v>
      </c>
      <c r="K152" s="55"/>
      <c r="L152" s="56">
        <v>26.14</v>
      </c>
      <c r="M152" s="57">
        <v>42.78</v>
      </c>
      <c r="N152" s="59">
        <v>1118.27</v>
      </c>
      <c r="AE152" s="42"/>
      <c r="AF152" s="50"/>
      <c r="AG152" s="3" t="s">
        <v>62</v>
      </c>
      <c r="AJ152" s="50"/>
    </row>
    <row r="153" spans="1:37" s="4" customFormat="1" ht="15" x14ac:dyDescent="0.25">
      <c r="A153" s="51"/>
      <c r="B153" s="52" t="s">
        <v>63</v>
      </c>
      <c r="C153" s="122" t="s">
        <v>64</v>
      </c>
      <c r="D153" s="122"/>
      <c r="E153" s="122"/>
      <c r="F153" s="54"/>
      <c r="G153" s="55"/>
      <c r="H153" s="55"/>
      <c r="I153" s="55"/>
      <c r="J153" s="56">
        <v>43.02</v>
      </c>
      <c r="K153" s="55"/>
      <c r="L153" s="56">
        <v>12.91</v>
      </c>
      <c r="M153" s="57">
        <v>14.05</v>
      </c>
      <c r="N153" s="58">
        <v>181.39</v>
      </c>
      <c r="AE153" s="42"/>
      <c r="AF153" s="50"/>
      <c r="AG153" s="3" t="s">
        <v>64</v>
      </c>
      <c r="AJ153" s="50"/>
    </row>
    <row r="154" spans="1:37" s="4" customFormat="1" ht="15" x14ac:dyDescent="0.25">
      <c r="A154" s="51"/>
      <c r="B154" s="52" t="s">
        <v>65</v>
      </c>
      <c r="C154" s="122" t="s">
        <v>66</v>
      </c>
      <c r="D154" s="122"/>
      <c r="E154" s="122"/>
      <c r="F154" s="54"/>
      <c r="G154" s="55"/>
      <c r="H154" s="55"/>
      <c r="I154" s="55"/>
      <c r="J154" s="56">
        <v>4.2699999999999996</v>
      </c>
      <c r="K154" s="55"/>
      <c r="L154" s="56">
        <v>1.28</v>
      </c>
      <c r="M154" s="57">
        <v>42.78</v>
      </c>
      <c r="N154" s="58">
        <v>54.76</v>
      </c>
      <c r="AE154" s="42"/>
      <c r="AF154" s="50"/>
      <c r="AG154" s="3" t="s">
        <v>66</v>
      </c>
      <c r="AJ154" s="50"/>
    </row>
    <row r="155" spans="1:37" s="4" customFormat="1" ht="15" x14ac:dyDescent="0.25">
      <c r="A155" s="51"/>
      <c r="B155" s="52" t="s">
        <v>82</v>
      </c>
      <c r="C155" s="122" t="s">
        <v>83</v>
      </c>
      <c r="D155" s="122"/>
      <c r="E155" s="122"/>
      <c r="F155" s="54"/>
      <c r="G155" s="55"/>
      <c r="H155" s="55"/>
      <c r="I155" s="55"/>
      <c r="J155" s="56">
        <v>485.57</v>
      </c>
      <c r="K155" s="55"/>
      <c r="L155" s="56">
        <v>145.66999999999999</v>
      </c>
      <c r="M155" s="57">
        <v>8.39</v>
      </c>
      <c r="N155" s="59">
        <v>1222.17</v>
      </c>
      <c r="AE155" s="42"/>
      <c r="AF155" s="50"/>
      <c r="AG155" s="3" t="s">
        <v>83</v>
      </c>
      <c r="AJ155" s="50"/>
    </row>
    <row r="156" spans="1:37" s="4" customFormat="1" ht="15" x14ac:dyDescent="0.25">
      <c r="A156" s="60"/>
      <c r="B156" s="52"/>
      <c r="C156" s="122" t="s">
        <v>67</v>
      </c>
      <c r="D156" s="122"/>
      <c r="E156" s="122"/>
      <c r="F156" s="54" t="s">
        <v>68</v>
      </c>
      <c r="G156" s="57">
        <v>9.27</v>
      </c>
      <c r="H156" s="55"/>
      <c r="I156" s="82">
        <v>2.7810000000000001</v>
      </c>
      <c r="J156" s="61"/>
      <c r="K156" s="55"/>
      <c r="L156" s="61"/>
      <c r="M156" s="55"/>
      <c r="N156" s="62"/>
      <c r="AE156" s="42"/>
      <c r="AF156" s="50"/>
      <c r="AH156" s="3" t="s">
        <v>67</v>
      </c>
      <c r="AJ156" s="50"/>
    </row>
    <row r="157" spans="1:37" s="4" customFormat="1" ht="15" x14ac:dyDescent="0.25">
      <c r="A157" s="60"/>
      <c r="B157" s="52"/>
      <c r="C157" s="122" t="s">
        <v>69</v>
      </c>
      <c r="D157" s="122"/>
      <c r="E157" s="122"/>
      <c r="F157" s="54" t="s">
        <v>68</v>
      </c>
      <c r="G157" s="57">
        <v>0.34</v>
      </c>
      <c r="H157" s="55"/>
      <c r="I157" s="82">
        <v>0.10199999999999999</v>
      </c>
      <c r="J157" s="61"/>
      <c r="K157" s="55"/>
      <c r="L157" s="61"/>
      <c r="M157" s="55"/>
      <c r="N157" s="62"/>
      <c r="AE157" s="42"/>
      <c r="AF157" s="50"/>
      <c r="AH157" s="3" t="s">
        <v>69</v>
      </c>
      <c r="AJ157" s="50"/>
    </row>
    <row r="158" spans="1:37" s="4" customFormat="1" ht="15" x14ac:dyDescent="0.25">
      <c r="A158" s="51"/>
      <c r="B158" s="52"/>
      <c r="C158" s="129" t="s">
        <v>70</v>
      </c>
      <c r="D158" s="129"/>
      <c r="E158" s="129"/>
      <c r="F158" s="63"/>
      <c r="G158" s="64"/>
      <c r="H158" s="64"/>
      <c r="I158" s="64"/>
      <c r="J158" s="65">
        <v>615.73</v>
      </c>
      <c r="K158" s="64"/>
      <c r="L158" s="65">
        <v>184.72</v>
      </c>
      <c r="M158" s="64"/>
      <c r="N158" s="66">
        <v>2521.83</v>
      </c>
      <c r="AE158" s="42"/>
      <c r="AF158" s="50"/>
      <c r="AI158" s="3" t="s">
        <v>70</v>
      </c>
      <c r="AJ158" s="50"/>
    </row>
    <row r="159" spans="1:37" s="4" customFormat="1" ht="15" x14ac:dyDescent="0.25">
      <c r="A159" s="60"/>
      <c r="B159" s="52"/>
      <c r="C159" s="122" t="s">
        <v>71</v>
      </c>
      <c r="D159" s="122"/>
      <c r="E159" s="122"/>
      <c r="F159" s="54"/>
      <c r="G159" s="55"/>
      <c r="H159" s="55"/>
      <c r="I159" s="55"/>
      <c r="J159" s="61"/>
      <c r="K159" s="55"/>
      <c r="L159" s="56">
        <v>27.42</v>
      </c>
      <c r="M159" s="55"/>
      <c r="N159" s="59">
        <v>1173.03</v>
      </c>
      <c r="AE159" s="42"/>
      <c r="AF159" s="50"/>
      <c r="AH159" s="3" t="s">
        <v>71</v>
      </c>
      <c r="AJ159" s="50"/>
    </row>
    <row r="160" spans="1:37" s="4" customFormat="1" ht="23.25" x14ac:dyDescent="0.25">
      <c r="A160" s="60"/>
      <c r="B160" s="52" t="s">
        <v>100</v>
      </c>
      <c r="C160" s="122" t="s">
        <v>101</v>
      </c>
      <c r="D160" s="122"/>
      <c r="E160" s="122"/>
      <c r="F160" s="54" t="s">
        <v>74</v>
      </c>
      <c r="G160" s="67">
        <v>98</v>
      </c>
      <c r="H160" s="55"/>
      <c r="I160" s="67">
        <v>98</v>
      </c>
      <c r="J160" s="61"/>
      <c r="K160" s="55"/>
      <c r="L160" s="56">
        <v>26.87</v>
      </c>
      <c r="M160" s="55"/>
      <c r="N160" s="59">
        <v>1149.57</v>
      </c>
      <c r="AE160" s="42"/>
      <c r="AF160" s="50"/>
      <c r="AH160" s="3" t="s">
        <v>101</v>
      </c>
      <c r="AJ160" s="50"/>
    </row>
    <row r="161" spans="1:39" s="4" customFormat="1" ht="23.25" x14ac:dyDescent="0.25">
      <c r="A161" s="60"/>
      <c r="B161" s="52" t="s">
        <v>102</v>
      </c>
      <c r="C161" s="122" t="s">
        <v>103</v>
      </c>
      <c r="D161" s="122"/>
      <c r="E161" s="122"/>
      <c r="F161" s="54" t="s">
        <v>74</v>
      </c>
      <c r="G161" s="67">
        <v>0</v>
      </c>
      <c r="H161" s="55"/>
      <c r="I161" s="67">
        <v>0</v>
      </c>
      <c r="J161" s="61"/>
      <c r="K161" s="55"/>
      <c r="L161" s="61"/>
      <c r="M161" s="55"/>
      <c r="N161" s="62"/>
      <c r="AE161" s="42"/>
      <c r="AF161" s="50"/>
      <c r="AH161" s="3" t="s">
        <v>103</v>
      </c>
      <c r="AJ161" s="50"/>
    </row>
    <row r="162" spans="1:39" s="4" customFormat="1" ht="15" x14ac:dyDescent="0.25">
      <c r="A162" s="68"/>
      <c r="B162" s="69"/>
      <c r="C162" s="124" t="s">
        <v>77</v>
      </c>
      <c r="D162" s="124"/>
      <c r="E162" s="124"/>
      <c r="F162" s="45"/>
      <c r="G162" s="46"/>
      <c r="H162" s="46"/>
      <c r="I162" s="46"/>
      <c r="J162" s="48"/>
      <c r="K162" s="46"/>
      <c r="L162" s="70">
        <v>211.59</v>
      </c>
      <c r="M162" s="64"/>
      <c r="N162" s="71">
        <v>3671.4</v>
      </c>
      <c r="AE162" s="42"/>
      <c r="AF162" s="50"/>
      <c r="AJ162" s="50" t="s">
        <v>77</v>
      </c>
    </row>
    <row r="163" spans="1:39" s="4" customFormat="1" ht="0" hidden="1" customHeight="1" x14ac:dyDescent="0.25">
      <c r="A163" s="84"/>
      <c r="B163" s="85"/>
      <c r="C163" s="85"/>
      <c r="D163" s="85"/>
      <c r="E163" s="85"/>
      <c r="F163" s="86"/>
      <c r="G163" s="86"/>
      <c r="H163" s="86"/>
      <c r="I163" s="86"/>
      <c r="J163" s="87"/>
      <c r="K163" s="86"/>
      <c r="L163" s="87"/>
      <c r="M163" s="55"/>
      <c r="N163" s="87"/>
      <c r="AE163" s="42"/>
      <c r="AF163" s="50"/>
      <c r="AJ163" s="50"/>
    </row>
    <row r="164" spans="1:39" s="4" customFormat="1" ht="15" x14ac:dyDescent="0.25">
      <c r="A164" s="88"/>
      <c r="B164" s="89"/>
      <c r="C164" s="124" t="s">
        <v>118</v>
      </c>
      <c r="D164" s="124"/>
      <c r="E164" s="124"/>
      <c r="F164" s="124"/>
      <c r="G164" s="124"/>
      <c r="H164" s="124"/>
      <c r="I164" s="124"/>
      <c r="J164" s="124"/>
      <c r="K164" s="124"/>
      <c r="L164" s="90"/>
      <c r="M164" s="91"/>
      <c r="N164" s="92"/>
      <c r="AE164" s="42"/>
      <c r="AF164" s="50"/>
      <c r="AJ164" s="50"/>
      <c r="AL164" s="50" t="s">
        <v>118</v>
      </c>
    </row>
    <row r="165" spans="1:39" s="4" customFormat="1" ht="15" x14ac:dyDescent="0.25">
      <c r="A165" s="93"/>
      <c r="B165" s="52"/>
      <c r="C165" s="122" t="s">
        <v>119</v>
      </c>
      <c r="D165" s="122"/>
      <c r="E165" s="122"/>
      <c r="F165" s="122"/>
      <c r="G165" s="122"/>
      <c r="H165" s="122"/>
      <c r="I165" s="122"/>
      <c r="J165" s="122"/>
      <c r="K165" s="122"/>
      <c r="L165" s="94">
        <v>2676.35</v>
      </c>
      <c r="M165" s="95"/>
      <c r="N165" s="96"/>
      <c r="AE165" s="42"/>
      <c r="AF165" s="50"/>
      <c r="AJ165" s="50"/>
      <c r="AL165" s="50"/>
      <c r="AM165" s="3" t="s">
        <v>119</v>
      </c>
    </row>
    <row r="166" spans="1:39" s="4" customFormat="1" ht="15" x14ac:dyDescent="0.25">
      <c r="A166" s="93"/>
      <c r="B166" s="52"/>
      <c r="C166" s="122" t="s">
        <v>120</v>
      </c>
      <c r="D166" s="122"/>
      <c r="E166" s="122"/>
      <c r="F166" s="122"/>
      <c r="G166" s="122"/>
      <c r="H166" s="122"/>
      <c r="I166" s="122"/>
      <c r="J166" s="122"/>
      <c r="K166" s="122"/>
      <c r="L166" s="97"/>
      <c r="M166" s="95"/>
      <c r="N166" s="96"/>
      <c r="AE166" s="42"/>
      <c r="AF166" s="50"/>
      <c r="AJ166" s="50"/>
      <c r="AL166" s="50"/>
      <c r="AM166" s="3" t="s">
        <v>120</v>
      </c>
    </row>
    <row r="167" spans="1:39" s="4" customFormat="1" ht="15" x14ac:dyDescent="0.25">
      <c r="A167" s="93"/>
      <c r="B167" s="52"/>
      <c r="C167" s="122" t="s">
        <v>121</v>
      </c>
      <c r="D167" s="122"/>
      <c r="E167" s="122"/>
      <c r="F167" s="122"/>
      <c r="G167" s="122"/>
      <c r="H167" s="122"/>
      <c r="I167" s="122"/>
      <c r="J167" s="122"/>
      <c r="K167" s="122"/>
      <c r="L167" s="98">
        <v>616.30999999999995</v>
      </c>
      <c r="M167" s="95"/>
      <c r="N167" s="96"/>
      <c r="AE167" s="42"/>
      <c r="AF167" s="50"/>
      <c r="AJ167" s="50"/>
      <c r="AL167" s="50"/>
      <c r="AM167" s="3" t="s">
        <v>121</v>
      </c>
    </row>
    <row r="168" spans="1:39" s="4" customFormat="1" ht="15" x14ac:dyDescent="0.25">
      <c r="A168" s="93"/>
      <c r="B168" s="52"/>
      <c r="C168" s="122" t="s">
        <v>122</v>
      </c>
      <c r="D168" s="122"/>
      <c r="E168" s="122"/>
      <c r="F168" s="122"/>
      <c r="G168" s="122"/>
      <c r="H168" s="122"/>
      <c r="I168" s="122"/>
      <c r="J168" s="122"/>
      <c r="K168" s="122"/>
      <c r="L168" s="94">
        <v>1361.82</v>
      </c>
      <c r="M168" s="95"/>
      <c r="N168" s="96"/>
      <c r="AE168" s="42"/>
      <c r="AF168" s="50"/>
      <c r="AJ168" s="50"/>
      <c r="AL168" s="50"/>
      <c r="AM168" s="3" t="s">
        <v>122</v>
      </c>
    </row>
    <row r="169" spans="1:39" s="4" customFormat="1" ht="15" x14ac:dyDescent="0.25">
      <c r="A169" s="93"/>
      <c r="B169" s="52"/>
      <c r="C169" s="122" t="s">
        <v>123</v>
      </c>
      <c r="D169" s="122"/>
      <c r="E169" s="122"/>
      <c r="F169" s="122"/>
      <c r="G169" s="122"/>
      <c r="H169" s="122"/>
      <c r="I169" s="122"/>
      <c r="J169" s="122"/>
      <c r="K169" s="122"/>
      <c r="L169" s="98">
        <v>173.59</v>
      </c>
      <c r="M169" s="95"/>
      <c r="N169" s="96"/>
      <c r="AE169" s="42"/>
      <c r="AF169" s="50"/>
      <c r="AJ169" s="50"/>
      <c r="AL169" s="50"/>
      <c r="AM169" s="3" t="s">
        <v>123</v>
      </c>
    </row>
    <row r="170" spans="1:39" s="4" customFormat="1" ht="15" x14ac:dyDescent="0.25">
      <c r="A170" s="93"/>
      <c r="B170" s="52"/>
      <c r="C170" s="122" t="s">
        <v>124</v>
      </c>
      <c r="D170" s="122"/>
      <c r="E170" s="122"/>
      <c r="F170" s="122"/>
      <c r="G170" s="122"/>
      <c r="H170" s="122"/>
      <c r="I170" s="122"/>
      <c r="J170" s="122"/>
      <c r="K170" s="122"/>
      <c r="L170" s="98">
        <v>698.22</v>
      </c>
      <c r="M170" s="95"/>
      <c r="N170" s="96"/>
      <c r="AE170" s="42"/>
      <c r="AF170" s="50"/>
      <c r="AJ170" s="50"/>
      <c r="AL170" s="50"/>
      <c r="AM170" s="3" t="s">
        <v>124</v>
      </c>
    </row>
    <row r="171" spans="1:39" s="4" customFormat="1" ht="15" x14ac:dyDescent="0.25">
      <c r="A171" s="93"/>
      <c r="B171" s="52"/>
      <c r="C171" s="122" t="s">
        <v>125</v>
      </c>
      <c r="D171" s="122"/>
      <c r="E171" s="122"/>
      <c r="F171" s="122"/>
      <c r="G171" s="122"/>
      <c r="H171" s="122"/>
      <c r="I171" s="122"/>
      <c r="J171" s="122"/>
      <c r="K171" s="122"/>
      <c r="L171" s="94">
        <v>2817.64</v>
      </c>
      <c r="M171" s="95"/>
      <c r="N171" s="96"/>
      <c r="AE171" s="42"/>
      <c r="AF171" s="50"/>
      <c r="AJ171" s="50"/>
      <c r="AL171" s="50"/>
      <c r="AM171" s="3" t="s">
        <v>125</v>
      </c>
    </row>
    <row r="172" spans="1:39" s="4" customFormat="1" ht="15" x14ac:dyDescent="0.25">
      <c r="A172" s="93"/>
      <c r="B172" s="52"/>
      <c r="C172" s="122" t="s">
        <v>120</v>
      </c>
      <c r="D172" s="122"/>
      <c r="E172" s="122"/>
      <c r="F172" s="122"/>
      <c r="G172" s="122"/>
      <c r="H172" s="122"/>
      <c r="I172" s="122"/>
      <c r="J172" s="122"/>
      <c r="K172" s="122"/>
      <c r="L172" s="97"/>
      <c r="M172" s="95"/>
      <c r="N172" s="96"/>
      <c r="AE172" s="42"/>
      <c r="AF172" s="50"/>
      <c r="AJ172" s="50"/>
      <c r="AL172" s="50"/>
      <c r="AM172" s="3" t="s">
        <v>120</v>
      </c>
    </row>
    <row r="173" spans="1:39" s="4" customFormat="1" ht="15" x14ac:dyDescent="0.25">
      <c r="A173" s="93"/>
      <c r="B173" s="52"/>
      <c r="C173" s="122" t="s">
        <v>126</v>
      </c>
      <c r="D173" s="122"/>
      <c r="E173" s="122"/>
      <c r="F173" s="122"/>
      <c r="G173" s="122"/>
      <c r="H173" s="122"/>
      <c r="I173" s="122"/>
      <c r="J173" s="122"/>
      <c r="K173" s="122"/>
      <c r="L173" s="98">
        <v>512.57000000000005</v>
      </c>
      <c r="M173" s="95"/>
      <c r="N173" s="96"/>
      <c r="AE173" s="42"/>
      <c r="AF173" s="50"/>
      <c r="AJ173" s="50"/>
      <c r="AL173" s="50"/>
      <c r="AM173" s="3" t="s">
        <v>126</v>
      </c>
    </row>
    <row r="174" spans="1:39" s="4" customFormat="1" ht="15" x14ac:dyDescent="0.25">
      <c r="A174" s="93"/>
      <c r="B174" s="52"/>
      <c r="C174" s="122" t="s">
        <v>127</v>
      </c>
      <c r="D174" s="122"/>
      <c r="E174" s="122"/>
      <c r="F174" s="122"/>
      <c r="G174" s="122"/>
      <c r="H174" s="122"/>
      <c r="I174" s="122"/>
      <c r="J174" s="122"/>
      <c r="K174" s="122"/>
      <c r="L174" s="94">
        <v>1326.24</v>
      </c>
      <c r="M174" s="95"/>
      <c r="N174" s="96"/>
      <c r="AE174" s="42"/>
      <c r="AF174" s="50"/>
      <c r="AJ174" s="50"/>
      <c r="AL174" s="50"/>
      <c r="AM174" s="3" t="s">
        <v>127</v>
      </c>
    </row>
    <row r="175" spans="1:39" s="4" customFormat="1" ht="15" x14ac:dyDescent="0.25">
      <c r="A175" s="93"/>
      <c r="B175" s="52"/>
      <c r="C175" s="122" t="s">
        <v>128</v>
      </c>
      <c r="D175" s="122"/>
      <c r="E175" s="122"/>
      <c r="F175" s="122"/>
      <c r="G175" s="122"/>
      <c r="H175" s="122"/>
      <c r="I175" s="122"/>
      <c r="J175" s="122"/>
      <c r="K175" s="122"/>
      <c r="L175" s="98">
        <v>170.45</v>
      </c>
      <c r="M175" s="95"/>
      <c r="N175" s="96"/>
      <c r="AE175" s="42"/>
      <c r="AF175" s="50"/>
      <c r="AJ175" s="50"/>
      <c r="AL175" s="50"/>
      <c r="AM175" s="3" t="s">
        <v>128</v>
      </c>
    </row>
    <row r="176" spans="1:39" s="4" customFormat="1" ht="15" x14ac:dyDescent="0.25">
      <c r="A176" s="93"/>
      <c r="B176" s="52"/>
      <c r="C176" s="122" t="s">
        <v>129</v>
      </c>
      <c r="D176" s="122"/>
      <c r="E176" s="122"/>
      <c r="F176" s="122"/>
      <c r="G176" s="122"/>
      <c r="H176" s="122"/>
      <c r="I176" s="122"/>
      <c r="J176" s="122"/>
      <c r="K176" s="122"/>
      <c r="L176" s="98">
        <v>268.49</v>
      </c>
      <c r="M176" s="95"/>
      <c r="N176" s="96"/>
      <c r="AE176" s="42"/>
      <c r="AF176" s="50"/>
      <c r="AJ176" s="50"/>
      <c r="AL176" s="50"/>
      <c r="AM176" s="3" t="s">
        <v>129</v>
      </c>
    </row>
    <row r="177" spans="1:41" s="4" customFormat="1" ht="15" x14ac:dyDescent="0.25">
      <c r="A177" s="93"/>
      <c r="B177" s="52"/>
      <c r="C177" s="122" t="s">
        <v>130</v>
      </c>
      <c r="D177" s="122"/>
      <c r="E177" s="122"/>
      <c r="F177" s="122"/>
      <c r="G177" s="122"/>
      <c r="H177" s="122"/>
      <c r="I177" s="122"/>
      <c r="J177" s="122"/>
      <c r="K177" s="122"/>
      <c r="L177" s="98">
        <v>710.34</v>
      </c>
      <c r="M177" s="95"/>
      <c r="N177" s="96"/>
      <c r="AE177" s="42"/>
      <c r="AF177" s="50"/>
      <c r="AJ177" s="50"/>
      <c r="AL177" s="50"/>
      <c r="AM177" s="3" t="s">
        <v>130</v>
      </c>
    </row>
    <row r="178" spans="1:41" s="4" customFormat="1" ht="15" x14ac:dyDescent="0.25">
      <c r="A178" s="93"/>
      <c r="B178" s="52"/>
      <c r="C178" s="122" t="s">
        <v>131</v>
      </c>
      <c r="D178" s="122"/>
      <c r="E178" s="122"/>
      <c r="F178" s="122"/>
      <c r="G178" s="122"/>
      <c r="H178" s="122"/>
      <c r="I178" s="122"/>
      <c r="J178" s="122"/>
      <c r="K178" s="122"/>
      <c r="L178" s="98">
        <v>673.79</v>
      </c>
      <c r="M178" s="95"/>
      <c r="N178" s="96"/>
      <c r="AE178" s="42"/>
      <c r="AF178" s="50"/>
      <c r="AJ178" s="50"/>
      <c r="AL178" s="50"/>
      <c r="AM178" s="3" t="s">
        <v>131</v>
      </c>
    </row>
    <row r="179" spans="1:41" s="4" customFormat="1" ht="15" x14ac:dyDescent="0.25">
      <c r="A179" s="93"/>
      <c r="B179" s="52"/>
      <c r="C179" s="122" t="s">
        <v>120</v>
      </c>
      <c r="D179" s="122"/>
      <c r="E179" s="122"/>
      <c r="F179" s="122"/>
      <c r="G179" s="122"/>
      <c r="H179" s="122"/>
      <c r="I179" s="122"/>
      <c r="J179" s="122"/>
      <c r="K179" s="122"/>
      <c r="L179" s="97"/>
      <c r="M179" s="95"/>
      <c r="N179" s="96"/>
      <c r="AE179" s="42"/>
      <c r="AF179" s="50"/>
      <c r="AJ179" s="50"/>
      <c r="AL179" s="50"/>
      <c r="AM179" s="3" t="s">
        <v>120</v>
      </c>
    </row>
    <row r="180" spans="1:41" s="4" customFormat="1" ht="15" x14ac:dyDescent="0.25">
      <c r="A180" s="93"/>
      <c r="B180" s="52"/>
      <c r="C180" s="122" t="s">
        <v>126</v>
      </c>
      <c r="D180" s="122"/>
      <c r="E180" s="122"/>
      <c r="F180" s="122"/>
      <c r="G180" s="122"/>
      <c r="H180" s="122"/>
      <c r="I180" s="122"/>
      <c r="J180" s="122"/>
      <c r="K180" s="122"/>
      <c r="L180" s="98">
        <v>103.74</v>
      </c>
      <c r="M180" s="95"/>
      <c r="N180" s="96"/>
      <c r="AE180" s="42"/>
      <c r="AF180" s="50"/>
      <c r="AJ180" s="50"/>
      <c r="AL180" s="50"/>
      <c r="AM180" s="3" t="s">
        <v>126</v>
      </c>
    </row>
    <row r="181" spans="1:41" s="4" customFormat="1" ht="15" x14ac:dyDescent="0.25">
      <c r="A181" s="93"/>
      <c r="B181" s="52"/>
      <c r="C181" s="122" t="s">
        <v>127</v>
      </c>
      <c r="D181" s="122"/>
      <c r="E181" s="122"/>
      <c r="F181" s="122"/>
      <c r="G181" s="122"/>
      <c r="H181" s="122"/>
      <c r="I181" s="122"/>
      <c r="J181" s="122"/>
      <c r="K181" s="122"/>
      <c r="L181" s="98">
        <v>35.58</v>
      </c>
      <c r="M181" s="95"/>
      <c r="N181" s="96"/>
      <c r="AE181" s="42"/>
      <c r="AF181" s="50"/>
      <c r="AJ181" s="50"/>
      <c r="AL181" s="50"/>
      <c r="AM181" s="3" t="s">
        <v>127</v>
      </c>
    </row>
    <row r="182" spans="1:41" s="4" customFormat="1" ht="15" x14ac:dyDescent="0.25">
      <c r="A182" s="93"/>
      <c r="B182" s="52"/>
      <c r="C182" s="122" t="s">
        <v>128</v>
      </c>
      <c r="D182" s="122"/>
      <c r="E182" s="122"/>
      <c r="F182" s="122"/>
      <c r="G182" s="122"/>
      <c r="H182" s="122"/>
      <c r="I182" s="122"/>
      <c r="J182" s="122"/>
      <c r="K182" s="122"/>
      <c r="L182" s="98">
        <v>3.14</v>
      </c>
      <c r="M182" s="95"/>
      <c r="N182" s="96"/>
      <c r="AE182" s="42"/>
      <c r="AF182" s="50"/>
      <c r="AJ182" s="50"/>
      <c r="AL182" s="50"/>
      <c r="AM182" s="3" t="s">
        <v>128</v>
      </c>
    </row>
    <row r="183" spans="1:41" s="4" customFormat="1" ht="15" x14ac:dyDescent="0.25">
      <c r="A183" s="93"/>
      <c r="B183" s="52"/>
      <c r="C183" s="122" t="s">
        <v>129</v>
      </c>
      <c r="D183" s="122"/>
      <c r="E183" s="122"/>
      <c r="F183" s="122"/>
      <c r="G183" s="122"/>
      <c r="H183" s="122"/>
      <c r="I183" s="122"/>
      <c r="J183" s="122"/>
      <c r="K183" s="122"/>
      <c r="L183" s="98">
        <v>429.73</v>
      </c>
      <c r="M183" s="95"/>
      <c r="N183" s="96"/>
      <c r="AE183" s="42"/>
      <c r="AF183" s="50"/>
      <c r="AJ183" s="50"/>
      <c r="AL183" s="50"/>
      <c r="AM183" s="3" t="s">
        <v>129</v>
      </c>
    </row>
    <row r="184" spans="1:41" s="4" customFormat="1" ht="15" x14ac:dyDescent="0.25">
      <c r="A184" s="93"/>
      <c r="B184" s="52"/>
      <c r="C184" s="122" t="s">
        <v>130</v>
      </c>
      <c r="D184" s="122"/>
      <c r="E184" s="122"/>
      <c r="F184" s="122"/>
      <c r="G184" s="122"/>
      <c r="H184" s="122"/>
      <c r="I184" s="122"/>
      <c r="J184" s="122"/>
      <c r="K184" s="122"/>
      <c r="L184" s="98">
        <v>104.74</v>
      </c>
      <c r="M184" s="95"/>
      <c r="N184" s="96"/>
      <c r="AE184" s="42"/>
      <c r="AF184" s="50"/>
      <c r="AJ184" s="50"/>
      <c r="AL184" s="50"/>
      <c r="AM184" s="3" t="s">
        <v>130</v>
      </c>
    </row>
    <row r="185" spans="1:41" s="4" customFormat="1" ht="15" x14ac:dyDescent="0.25">
      <c r="A185" s="93"/>
      <c r="B185" s="52"/>
      <c r="C185" s="122" t="s">
        <v>132</v>
      </c>
      <c r="D185" s="122"/>
      <c r="E185" s="122"/>
      <c r="F185" s="122"/>
      <c r="G185" s="122"/>
      <c r="H185" s="122"/>
      <c r="I185" s="122"/>
      <c r="J185" s="122"/>
      <c r="K185" s="122"/>
      <c r="L185" s="98">
        <v>789.9</v>
      </c>
      <c r="M185" s="95"/>
      <c r="N185" s="96"/>
      <c r="AE185" s="42"/>
      <c r="AF185" s="50"/>
      <c r="AJ185" s="50"/>
      <c r="AL185" s="50"/>
      <c r="AM185" s="3" t="s">
        <v>132</v>
      </c>
    </row>
    <row r="186" spans="1:41" s="4" customFormat="1" ht="15" x14ac:dyDescent="0.25">
      <c r="A186" s="93"/>
      <c r="B186" s="52"/>
      <c r="C186" s="122" t="s">
        <v>133</v>
      </c>
      <c r="D186" s="122"/>
      <c r="E186" s="122"/>
      <c r="F186" s="122"/>
      <c r="G186" s="122"/>
      <c r="H186" s="122"/>
      <c r="I186" s="122"/>
      <c r="J186" s="122"/>
      <c r="K186" s="122"/>
      <c r="L186" s="98">
        <v>815.08</v>
      </c>
      <c r="M186" s="95"/>
      <c r="N186" s="96"/>
      <c r="AE186" s="42"/>
      <c r="AF186" s="50"/>
      <c r="AJ186" s="50"/>
      <c r="AL186" s="50"/>
      <c r="AM186" s="3" t="s">
        <v>133</v>
      </c>
    </row>
    <row r="187" spans="1:41" s="4" customFormat="1" ht="15" x14ac:dyDescent="0.25">
      <c r="A187" s="93"/>
      <c r="B187" s="99"/>
      <c r="C187" s="123" t="s">
        <v>134</v>
      </c>
      <c r="D187" s="123"/>
      <c r="E187" s="123"/>
      <c r="F187" s="123"/>
      <c r="G187" s="123"/>
      <c r="H187" s="123"/>
      <c r="I187" s="123"/>
      <c r="J187" s="123"/>
      <c r="K187" s="123"/>
      <c r="L187" s="100">
        <v>3491.43</v>
      </c>
      <c r="M187" s="101"/>
      <c r="N187" s="102"/>
      <c r="AE187" s="42"/>
      <c r="AF187" s="50"/>
      <c r="AJ187" s="50"/>
      <c r="AL187" s="50"/>
      <c r="AN187" s="50" t="s">
        <v>134</v>
      </c>
    </row>
    <row r="188" spans="1:41" s="4" customFormat="1" ht="15" x14ac:dyDescent="0.25">
      <c r="A188" s="126" t="s">
        <v>135</v>
      </c>
      <c r="B188" s="127"/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8"/>
      <c r="AE188" s="42" t="s">
        <v>135</v>
      </c>
      <c r="AF188" s="50"/>
      <c r="AJ188" s="50"/>
      <c r="AL188" s="50"/>
      <c r="AN188" s="50"/>
    </row>
    <row r="189" spans="1:41" s="4" customFormat="1" ht="23.25" x14ac:dyDescent="0.25">
      <c r="A189" s="43" t="s">
        <v>136</v>
      </c>
      <c r="B189" s="44" t="s">
        <v>137</v>
      </c>
      <c r="C189" s="124" t="s">
        <v>138</v>
      </c>
      <c r="D189" s="124"/>
      <c r="E189" s="124"/>
      <c r="F189" s="45" t="s">
        <v>89</v>
      </c>
      <c r="G189" s="46"/>
      <c r="H189" s="46"/>
      <c r="I189" s="75">
        <v>1.2729999999999999</v>
      </c>
      <c r="J189" s="80">
        <v>86010</v>
      </c>
      <c r="K189" s="46"/>
      <c r="L189" s="80">
        <v>13050.15</v>
      </c>
      <c r="M189" s="81">
        <v>8.39</v>
      </c>
      <c r="N189" s="71">
        <v>109490.73</v>
      </c>
      <c r="AE189" s="42"/>
      <c r="AF189" s="50" t="s">
        <v>138</v>
      </c>
      <c r="AJ189" s="50"/>
      <c r="AL189" s="50"/>
      <c r="AN189" s="50"/>
    </row>
    <row r="190" spans="1:41" s="4" customFormat="1" ht="15" x14ac:dyDescent="0.25">
      <c r="A190" s="68"/>
      <c r="B190" s="69"/>
      <c r="C190" s="122" t="s">
        <v>139</v>
      </c>
      <c r="D190" s="122"/>
      <c r="E190" s="122"/>
      <c r="F190" s="122"/>
      <c r="G190" s="122"/>
      <c r="H190" s="122"/>
      <c r="I190" s="122"/>
      <c r="J190" s="122"/>
      <c r="K190" s="122"/>
      <c r="L190" s="122"/>
      <c r="M190" s="122"/>
      <c r="N190" s="125"/>
      <c r="AE190" s="42"/>
      <c r="AF190" s="50"/>
      <c r="AJ190" s="50"/>
      <c r="AL190" s="50"/>
      <c r="AN190" s="50"/>
      <c r="AO190" s="3" t="s">
        <v>139</v>
      </c>
    </row>
    <row r="191" spans="1:41" s="4" customFormat="1" ht="15" x14ac:dyDescent="0.25">
      <c r="A191" s="76"/>
      <c r="B191" s="53"/>
      <c r="C191" s="122" t="s">
        <v>140</v>
      </c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5"/>
      <c r="AE191" s="42"/>
      <c r="AF191" s="50"/>
      <c r="AJ191" s="50"/>
      <c r="AK191" s="3" t="s">
        <v>140</v>
      </c>
      <c r="AL191" s="50"/>
      <c r="AN191" s="50"/>
    </row>
    <row r="192" spans="1:41" s="4" customFormat="1" ht="15" x14ac:dyDescent="0.25">
      <c r="A192" s="68"/>
      <c r="B192" s="69"/>
      <c r="C192" s="124" t="s">
        <v>77</v>
      </c>
      <c r="D192" s="124"/>
      <c r="E192" s="124"/>
      <c r="F192" s="45"/>
      <c r="G192" s="46"/>
      <c r="H192" s="46"/>
      <c r="I192" s="46"/>
      <c r="J192" s="48"/>
      <c r="K192" s="46"/>
      <c r="L192" s="80">
        <v>13050.15</v>
      </c>
      <c r="M192" s="64"/>
      <c r="N192" s="71">
        <v>109490.73</v>
      </c>
      <c r="AE192" s="42"/>
      <c r="AF192" s="50"/>
      <c r="AJ192" s="50" t="s">
        <v>77</v>
      </c>
      <c r="AL192" s="50"/>
      <c r="AN192" s="50"/>
    </row>
    <row r="193" spans="1:41" s="4" customFormat="1" ht="22.5" x14ac:dyDescent="0.25">
      <c r="A193" s="43" t="s">
        <v>141</v>
      </c>
      <c r="B193" s="44" t="s">
        <v>142</v>
      </c>
      <c r="C193" s="124" t="s">
        <v>143</v>
      </c>
      <c r="D193" s="124"/>
      <c r="E193" s="124"/>
      <c r="F193" s="45" t="s">
        <v>61</v>
      </c>
      <c r="G193" s="46"/>
      <c r="H193" s="46"/>
      <c r="I193" s="47">
        <v>4</v>
      </c>
      <c r="J193" s="80">
        <v>17970</v>
      </c>
      <c r="K193" s="46"/>
      <c r="L193" s="80">
        <v>8567.34</v>
      </c>
      <c r="M193" s="81">
        <v>8.39</v>
      </c>
      <c r="N193" s="71">
        <v>71880</v>
      </c>
      <c r="AE193" s="42"/>
      <c r="AF193" s="50" t="s">
        <v>143</v>
      </c>
      <c r="AJ193" s="50"/>
      <c r="AL193" s="50"/>
      <c r="AN193" s="50"/>
    </row>
    <row r="194" spans="1:41" s="4" customFormat="1" ht="15" x14ac:dyDescent="0.25">
      <c r="A194" s="68"/>
      <c r="B194" s="69"/>
      <c r="C194" s="122" t="s">
        <v>139</v>
      </c>
      <c r="D194" s="122"/>
      <c r="E194" s="122"/>
      <c r="F194" s="122"/>
      <c r="G194" s="122"/>
      <c r="H194" s="122"/>
      <c r="I194" s="122"/>
      <c r="J194" s="122"/>
      <c r="K194" s="122"/>
      <c r="L194" s="122"/>
      <c r="M194" s="122"/>
      <c r="N194" s="125"/>
      <c r="AE194" s="42"/>
      <c r="AF194" s="50"/>
      <c r="AJ194" s="50"/>
      <c r="AL194" s="50"/>
      <c r="AN194" s="50"/>
      <c r="AO194" s="3" t="s">
        <v>139</v>
      </c>
    </row>
    <row r="195" spans="1:41" s="4" customFormat="1" ht="15" x14ac:dyDescent="0.25">
      <c r="A195" s="68"/>
      <c r="B195" s="69"/>
      <c r="C195" s="124" t="s">
        <v>77</v>
      </c>
      <c r="D195" s="124"/>
      <c r="E195" s="124"/>
      <c r="F195" s="45"/>
      <c r="G195" s="46"/>
      <c r="H195" s="46"/>
      <c r="I195" s="46"/>
      <c r="J195" s="48"/>
      <c r="K195" s="46"/>
      <c r="L195" s="80">
        <v>8567.34</v>
      </c>
      <c r="M195" s="64"/>
      <c r="N195" s="71">
        <v>71880</v>
      </c>
      <c r="AE195" s="42"/>
      <c r="AF195" s="50"/>
      <c r="AJ195" s="50" t="s">
        <v>77</v>
      </c>
      <c r="AL195" s="50"/>
      <c r="AN195" s="50"/>
    </row>
    <row r="196" spans="1:41" s="4" customFormat="1" ht="15" x14ac:dyDescent="0.25">
      <c r="A196" s="43" t="s">
        <v>144</v>
      </c>
      <c r="B196" s="44" t="s">
        <v>145</v>
      </c>
      <c r="C196" s="124" t="s">
        <v>146</v>
      </c>
      <c r="D196" s="124"/>
      <c r="E196" s="124"/>
      <c r="F196" s="45" t="s">
        <v>98</v>
      </c>
      <c r="G196" s="46"/>
      <c r="H196" s="46"/>
      <c r="I196" s="81">
        <v>0.04</v>
      </c>
      <c r="J196" s="70">
        <v>254</v>
      </c>
      <c r="K196" s="46"/>
      <c r="L196" s="70">
        <v>10.16</v>
      </c>
      <c r="M196" s="81">
        <v>8.39</v>
      </c>
      <c r="N196" s="74">
        <v>85.24</v>
      </c>
      <c r="AE196" s="42"/>
      <c r="AF196" s="50" t="s">
        <v>146</v>
      </c>
      <c r="AJ196" s="50"/>
      <c r="AL196" s="50"/>
      <c r="AN196" s="50"/>
    </row>
    <row r="197" spans="1:41" s="4" customFormat="1" ht="15" x14ac:dyDescent="0.25">
      <c r="A197" s="68"/>
      <c r="B197" s="69"/>
      <c r="C197" s="122" t="s">
        <v>139</v>
      </c>
      <c r="D197" s="122"/>
      <c r="E197" s="122"/>
      <c r="F197" s="122"/>
      <c r="G197" s="122"/>
      <c r="H197" s="122"/>
      <c r="I197" s="122"/>
      <c r="J197" s="122"/>
      <c r="K197" s="122"/>
      <c r="L197" s="122"/>
      <c r="M197" s="122"/>
      <c r="N197" s="125"/>
      <c r="AE197" s="42"/>
      <c r="AF197" s="50"/>
      <c r="AJ197" s="50"/>
      <c r="AL197" s="50"/>
      <c r="AN197" s="50"/>
      <c r="AO197" s="3" t="s">
        <v>139</v>
      </c>
    </row>
    <row r="198" spans="1:41" s="4" customFormat="1" ht="15" x14ac:dyDescent="0.25">
      <c r="A198" s="76"/>
      <c r="B198" s="53"/>
      <c r="C198" s="122" t="s">
        <v>147</v>
      </c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5"/>
      <c r="AE198" s="42"/>
      <c r="AF198" s="50"/>
      <c r="AJ198" s="50"/>
      <c r="AK198" s="3" t="s">
        <v>147</v>
      </c>
      <c r="AL198" s="50"/>
      <c r="AN198" s="50"/>
    </row>
    <row r="199" spans="1:41" s="4" customFormat="1" ht="15" x14ac:dyDescent="0.25">
      <c r="A199" s="68"/>
      <c r="B199" s="69"/>
      <c r="C199" s="124" t="s">
        <v>77</v>
      </c>
      <c r="D199" s="124"/>
      <c r="E199" s="124"/>
      <c r="F199" s="45"/>
      <c r="G199" s="46"/>
      <c r="H199" s="46"/>
      <c r="I199" s="46"/>
      <c r="J199" s="48"/>
      <c r="K199" s="46"/>
      <c r="L199" s="70">
        <v>10.16</v>
      </c>
      <c r="M199" s="64"/>
      <c r="N199" s="74">
        <v>85.24</v>
      </c>
      <c r="AE199" s="42"/>
      <c r="AF199" s="50"/>
      <c r="AJ199" s="50" t="s">
        <v>77</v>
      </c>
      <c r="AL199" s="50"/>
      <c r="AN199" s="50"/>
    </row>
    <row r="200" spans="1:41" s="4" customFormat="1" ht="23.25" x14ac:dyDescent="0.25">
      <c r="A200" s="43" t="s">
        <v>148</v>
      </c>
      <c r="B200" s="44" t="s">
        <v>149</v>
      </c>
      <c r="C200" s="124" t="s">
        <v>150</v>
      </c>
      <c r="D200" s="124"/>
      <c r="E200" s="124"/>
      <c r="F200" s="45" t="s">
        <v>151</v>
      </c>
      <c r="G200" s="46"/>
      <c r="H200" s="46"/>
      <c r="I200" s="103">
        <v>2.3860000000000001E-3</v>
      </c>
      <c r="J200" s="80">
        <v>13083.37</v>
      </c>
      <c r="K200" s="46"/>
      <c r="L200" s="70">
        <v>31.22</v>
      </c>
      <c r="M200" s="81">
        <v>8.39</v>
      </c>
      <c r="N200" s="74">
        <v>261.94</v>
      </c>
      <c r="AE200" s="42"/>
      <c r="AF200" s="50" t="s">
        <v>150</v>
      </c>
      <c r="AJ200" s="50"/>
      <c r="AL200" s="50"/>
      <c r="AN200" s="50"/>
    </row>
    <row r="201" spans="1:41" s="4" customFormat="1" ht="15" x14ac:dyDescent="0.25">
      <c r="A201" s="68"/>
      <c r="B201" s="69"/>
      <c r="C201" s="122" t="s">
        <v>139</v>
      </c>
      <c r="D201" s="122"/>
      <c r="E201" s="122"/>
      <c r="F201" s="122"/>
      <c r="G201" s="122"/>
      <c r="H201" s="122"/>
      <c r="I201" s="122"/>
      <c r="J201" s="122"/>
      <c r="K201" s="122"/>
      <c r="L201" s="122"/>
      <c r="M201" s="122"/>
      <c r="N201" s="125"/>
      <c r="AE201" s="42"/>
      <c r="AF201" s="50"/>
      <c r="AJ201" s="50"/>
      <c r="AL201" s="50"/>
      <c r="AN201" s="50"/>
      <c r="AO201" s="3" t="s">
        <v>139</v>
      </c>
    </row>
    <row r="202" spans="1:41" s="4" customFormat="1" ht="15" x14ac:dyDescent="0.25">
      <c r="A202" s="76"/>
      <c r="B202" s="53"/>
      <c r="C202" s="122" t="s">
        <v>152</v>
      </c>
      <c r="D202" s="122"/>
      <c r="E202" s="122"/>
      <c r="F202" s="122"/>
      <c r="G202" s="122"/>
      <c r="H202" s="122"/>
      <c r="I202" s="122"/>
      <c r="J202" s="122"/>
      <c r="K202" s="122"/>
      <c r="L202" s="122"/>
      <c r="M202" s="122"/>
      <c r="N202" s="125"/>
      <c r="AE202" s="42"/>
      <c r="AF202" s="50"/>
      <c r="AJ202" s="50"/>
      <c r="AK202" s="3" t="s">
        <v>152</v>
      </c>
      <c r="AL202" s="50"/>
      <c r="AN202" s="50"/>
    </row>
    <row r="203" spans="1:41" s="4" customFormat="1" ht="15" x14ac:dyDescent="0.25">
      <c r="A203" s="68"/>
      <c r="B203" s="69"/>
      <c r="C203" s="124" t="s">
        <v>77</v>
      </c>
      <c r="D203" s="124"/>
      <c r="E203" s="124"/>
      <c r="F203" s="45"/>
      <c r="G203" s="46"/>
      <c r="H203" s="46"/>
      <c r="I203" s="46"/>
      <c r="J203" s="48"/>
      <c r="K203" s="46"/>
      <c r="L203" s="70">
        <v>31.22</v>
      </c>
      <c r="M203" s="64"/>
      <c r="N203" s="74">
        <v>261.94</v>
      </c>
      <c r="AE203" s="42"/>
      <c r="AF203" s="50"/>
      <c r="AJ203" s="50" t="s">
        <v>77</v>
      </c>
      <c r="AL203" s="50"/>
      <c r="AN203" s="50"/>
    </row>
    <row r="204" spans="1:41" s="4" customFormat="1" ht="23.25" x14ac:dyDescent="0.25">
      <c r="A204" s="43" t="s">
        <v>153</v>
      </c>
      <c r="B204" s="44" t="s">
        <v>154</v>
      </c>
      <c r="C204" s="124" t="s">
        <v>155</v>
      </c>
      <c r="D204" s="124"/>
      <c r="E204" s="124"/>
      <c r="F204" s="45" t="s">
        <v>156</v>
      </c>
      <c r="G204" s="46"/>
      <c r="H204" s="46"/>
      <c r="I204" s="75">
        <v>0.28399999999999997</v>
      </c>
      <c r="J204" s="70">
        <v>20.75</v>
      </c>
      <c r="K204" s="46"/>
      <c r="L204" s="70">
        <v>5.89</v>
      </c>
      <c r="M204" s="81">
        <v>8.39</v>
      </c>
      <c r="N204" s="74">
        <v>49.42</v>
      </c>
      <c r="AE204" s="42"/>
      <c r="AF204" s="50" t="s">
        <v>155</v>
      </c>
      <c r="AJ204" s="50"/>
      <c r="AL204" s="50"/>
      <c r="AN204" s="50"/>
    </row>
    <row r="205" spans="1:41" s="4" customFormat="1" ht="15" x14ac:dyDescent="0.25">
      <c r="A205" s="68"/>
      <c r="B205" s="69"/>
      <c r="C205" s="122" t="s">
        <v>139</v>
      </c>
      <c r="D205" s="122"/>
      <c r="E205" s="122"/>
      <c r="F205" s="122"/>
      <c r="G205" s="122"/>
      <c r="H205" s="122"/>
      <c r="I205" s="122"/>
      <c r="J205" s="122"/>
      <c r="K205" s="122"/>
      <c r="L205" s="122"/>
      <c r="M205" s="122"/>
      <c r="N205" s="125"/>
      <c r="AE205" s="42"/>
      <c r="AF205" s="50"/>
      <c r="AJ205" s="50"/>
      <c r="AL205" s="50"/>
      <c r="AN205" s="50"/>
      <c r="AO205" s="3" t="s">
        <v>139</v>
      </c>
    </row>
    <row r="206" spans="1:41" s="4" customFormat="1" ht="15" x14ac:dyDescent="0.25">
      <c r="A206" s="76"/>
      <c r="B206" s="53"/>
      <c r="C206" s="122" t="s">
        <v>157</v>
      </c>
      <c r="D206" s="122"/>
      <c r="E206" s="122"/>
      <c r="F206" s="122"/>
      <c r="G206" s="122"/>
      <c r="H206" s="122"/>
      <c r="I206" s="122"/>
      <c r="J206" s="122"/>
      <c r="K206" s="122"/>
      <c r="L206" s="122"/>
      <c r="M206" s="122"/>
      <c r="N206" s="125"/>
      <c r="AE206" s="42"/>
      <c r="AF206" s="50"/>
      <c r="AJ206" s="50"/>
      <c r="AK206" s="3" t="s">
        <v>157</v>
      </c>
      <c r="AL206" s="50"/>
      <c r="AN206" s="50"/>
    </row>
    <row r="207" spans="1:41" s="4" customFormat="1" ht="15" x14ac:dyDescent="0.25">
      <c r="A207" s="68"/>
      <c r="B207" s="69"/>
      <c r="C207" s="124" t="s">
        <v>77</v>
      </c>
      <c r="D207" s="124"/>
      <c r="E207" s="124"/>
      <c r="F207" s="45"/>
      <c r="G207" s="46"/>
      <c r="H207" s="46"/>
      <c r="I207" s="46"/>
      <c r="J207" s="48"/>
      <c r="K207" s="46"/>
      <c r="L207" s="70">
        <v>5.89</v>
      </c>
      <c r="M207" s="64"/>
      <c r="N207" s="74">
        <v>49.42</v>
      </c>
      <c r="AE207" s="42"/>
      <c r="AF207" s="50"/>
      <c r="AJ207" s="50" t="s">
        <v>77</v>
      </c>
      <c r="AL207" s="50"/>
      <c r="AN207" s="50"/>
    </row>
    <row r="208" spans="1:41" s="4" customFormat="1" ht="23.25" x14ac:dyDescent="0.25">
      <c r="A208" s="43" t="s">
        <v>158</v>
      </c>
      <c r="B208" s="44" t="s">
        <v>159</v>
      </c>
      <c r="C208" s="124" t="s">
        <v>160</v>
      </c>
      <c r="D208" s="124"/>
      <c r="E208" s="124"/>
      <c r="F208" s="45" t="s">
        <v>151</v>
      </c>
      <c r="G208" s="46"/>
      <c r="H208" s="46"/>
      <c r="I208" s="104">
        <v>1.8509999999999999E-2</v>
      </c>
      <c r="J208" s="80">
        <v>14400</v>
      </c>
      <c r="K208" s="46"/>
      <c r="L208" s="70">
        <v>266.54000000000002</v>
      </c>
      <c r="M208" s="81">
        <v>8.39</v>
      </c>
      <c r="N208" s="71">
        <v>2236.27</v>
      </c>
      <c r="AE208" s="42"/>
      <c r="AF208" s="50" t="s">
        <v>160</v>
      </c>
      <c r="AJ208" s="50"/>
      <c r="AL208" s="50"/>
      <c r="AN208" s="50"/>
    </row>
    <row r="209" spans="1:41" s="4" customFormat="1" ht="15" x14ac:dyDescent="0.25">
      <c r="A209" s="68"/>
      <c r="B209" s="69"/>
      <c r="C209" s="122" t="s">
        <v>161</v>
      </c>
      <c r="D209" s="122"/>
      <c r="E209" s="122"/>
      <c r="F209" s="122"/>
      <c r="G209" s="122"/>
      <c r="H209" s="122"/>
      <c r="I209" s="122"/>
      <c r="J209" s="122"/>
      <c r="K209" s="122"/>
      <c r="L209" s="122"/>
      <c r="M209" s="122"/>
      <c r="N209" s="125"/>
      <c r="AE209" s="42"/>
      <c r="AF209" s="50"/>
      <c r="AJ209" s="50"/>
      <c r="AL209" s="50"/>
      <c r="AN209" s="50"/>
      <c r="AO209" s="3" t="s">
        <v>161</v>
      </c>
    </row>
    <row r="210" spans="1:41" s="4" customFormat="1" ht="15" x14ac:dyDescent="0.25">
      <c r="A210" s="76"/>
      <c r="B210" s="53"/>
      <c r="C210" s="122" t="s">
        <v>162</v>
      </c>
      <c r="D210" s="122"/>
      <c r="E210" s="122"/>
      <c r="F210" s="122"/>
      <c r="G210" s="122"/>
      <c r="H210" s="122"/>
      <c r="I210" s="122"/>
      <c r="J210" s="122"/>
      <c r="K210" s="122"/>
      <c r="L210" s="122"/>
      <c r="M210" s="122"/>
      <c r="N210" s="125"/>
      <c r="AE210" s="42"/>
      <c r="AF210" s="50"/>
      <c r="AJ210" s="50"/>
      <c r="AK210" s="3" t="s">
        <v>162</v>
      </c>
      <c r="AL210" s="50"/>
      <c r="AN210" s="50"/>
    </row>
    <row r="211" spans="1:41" s="4" customFormat="1" ht="15" x14ac:dyDescent="0.25">
      <c r="A211" s="68"/>
      <c r="B211" s="69"/>
      <c r="C211" s="124" t="s">
        <v>77</v>
      </c>
      <c r="D211" s="124"/>
      <c r="E211" s="124"/>
      <c r="F211" s="45"/>
      <c r="G211" s="46"/>
      <c r="H211" s="46"/>
      <c r="I211" s="46"/>
      <c r="J211" s="48"/>
      <c r="K211" s="46"/>
      <c r="L211" s="70">
        <v>266.54000000000002</v>
      </c>
      <c r="M211" s="64"/>
      <c r="N211" s="71">
        <v>2236.27</v>
      </c>
      <c r="AE211" s="42"/>
      <c r="AF211" s="50"/>
      <c r="AJ211" s="50" t="s">
        <v>77</v>
      </c>
      <c r="AL211" s="50"/>
      <c r="AN211" s="50"/>
    </row>
    <row r="212" spans="1:41" s="4" customFormat="1" ht="15" x14ac:dyDescent="0.25">
      <c r="A212" s="43" t="s">
        <v>163</v>
      </c>
      <c r="B212" s="44" t="s">
        <v>164</v>
      </c>
      <c r="C212" s="124" t="s">
        <v>165</v>
      </c>
      <c r="D212" s="124"/>
      <c r="E212" s="124"/>
      <c r="F212" s="45" t="s">
        <v>151</v>
      </c>
      <c r="G212" s="46"/>
      <c r="H212" s="46"/>
      <c r="I212" s="105">
        <v>1.6199999999999999E-2</v>
      </c>
      <c r="J212" s="80">
        <v>6159.22</v>
      </c>
      <c r="K212" s="46"/>
      <c r="L212" s="70">
        <v>99.78</v>
      </c>
      <c r="M212" s="81">
        <v>8.39</v>
      </c>
      <c r="N212" s="74">
        <v>837.15</v>
      </c>
      <c r="AE212" s="42"/>
      <c r="AF212" s="50" t="s">
        <v>165</v>
      </c>
      <c r="AJ212" s="50"/>
      <c r="AL212" s="50"/>
      <c r="AN212" s="50"/>
    </row>
    <row r="213" spans="1:41" s="4" customFormat="1" ht="15" x14ac:dyDescent="0.25">
      <c r="A213" s="68"/>
      <c r="B213" s="69"/>
      <c r="C213" s="122" t="s">
        <v>166</v>
      </c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5"/>
      <c r="AE213" s="42"/>
      <c r="AF213" s="50"/>
      <c r="AJ213" s="50"/>
      <c r="AL213" s="50"/>
      <c r="AN213" s="50"/>
      <c r="AO213" s="3" t="s">
        <v>166</v>
      </c>
    </row>
    <row r="214" spans="1:41" s="4" customFormat="1" ht="15" x14ac:dyDescent="0.25">
      <c r="A214" s="76"/>
      <c r="B214" s="53"/>
      <c r="C214" s="122" t="s">
        <v>167</v>
      </c>
      <c r="D214" s="122"/>
      <c r="E214" s="122"/>
      <c r="F214" s="122"/>
      <c r="G214" s="122"/>
      <c r="H214" s="122"/>
      <c r="I214" s="122"/>
      <c r="J214" s="122"/>
      <c r="K214" s="122"/>
      <c r="L214" s="122"/>
      <c r="M214" s="122"/>
      <c r="N214" s="125"/>
      <c r="AE214" s="42"/>
      <c r="AF214" s="50"/>
      <c r="AJ214" s="50"/>
      <c r="AK214" s="3" t="s">
        <v>167</v>
      </c>
      <c r="AL214" s="50"/>
      <c r="AN214" s="50"/>
    </row>
    <row r="215" spans="1:41" s="4" customFormat="1" ht="15" x14ac:dyDescent="0.25">
      <c r="A215" s="68"/>
      <c r="B215" s="69"/>
      <c r="C215" s="124" t="s">
        <v>77</v>
      </c>
      <c r="D215" s="124"/>
      <c r="E215" s="124"/>
      <c r="F215" s="45"/>
      <c r="G215" s="46"/>
      <c r="H215" s="46"/>
      <c r="I215" s="46"/>
      <c r="J215" s="48"/>
      <c r="K215" s="46"/>
      <c r="L215" s="70">
        <v>99.78</v>
      </c>
      <c r="M215" s="64"/>
      <c r="N215" s="74">
        <v>837.15</v>
      </c>
      <c r="AE215" s="42"/>
      <c r="AF215" s="50"/>
      <c r="AJ215" s="50" t="s">
        <v>77</v>
      </c>
      <c r="AL215" s="50"/>
      <c r="AN215" s="50"/>
    </row>
    <row r="216" spans="1:41" s="4" customFormat="1" ht="23.25" x14ac:dyDescent="0.25">
      <c r="A216" s="43" t="s">
        <v>168</v>
      </c>
      <c r="B216" s="44" t="s">
        <v>169</v>
      </c>
      <c r="C216" s="124" t="s">
        <v>170</v>
      </c>
      <c r="D216" s="124"/>
      <c r="E216" s="124"/>
      <c r="F216" s="45" t="s">
        <v>151</v>
      </c>
      <c r="G216" s="46"/>
      <c r="H216" s="46"/>
      <c r="I216" s="103">
        <v>2.8275000000000002E-2</v>
      </c>
      <c r="J216" s="80">
        <v>5763</v>
      </c>
      <c r="K216" s="46"/>
      <c r="L216" s="70">
        <v>162.94999999999999</v>
      </c>
      <c r="M216" s="81">
        <v>8.39</v>
      </c>
      <c r="N216" s="71">
        <v>1367.15</v>
      </c>
      <c r="AE216" s="42"/>
      <c r="AF216" s="50" t="s">
        <v>170</v>
      </c>
      <c r="AJ216" s="50"/>
      <c r="AL216" s="50"/>
      <c r="AN216" s="50"/>
    </row>
    <row r="217" spans="1:41" s="4" customFormat="1" ht="15" x14ac:dyDescent="0.25">
      <c r="A217" s="68"/>
      <c r="B217" s="69"/>
      <c r="C217" s="122" t="s">
        <v>139</v>
      </c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5"/>
      <c r="AE217" s="42"/>
      <c r="AF217" s="50"/>
      <c r="AJ217" s="50"/>
      <c r="AL217" s="50"/>
      <c r="AN217" s="50"/>
      <c r="AO217" s="3" t="s">
        <v>139</v>
      </c>
    </row>
    <row r="218" spans="1:41" s="4" customFormat="1" ht="15" x14ac:dyDescent="0.25">
      <c r="A218" s="76"/>
      <c r="B218" s="53"/>
      <c r="C218" s="122" t="s">
        <v>171</v>
      </c>
      <c r="D218" s="122"/>
      <c r="E218" s="122"/>
      <c r="F218" s="122"/>
      <c r="G218" s="122"/>
      <c r="H218" s="122"/>
      <c r="I218" s="122"/>
      <c r="J218" s="122"/>
      <c r="K218" s="122"/>
      <c r="L218" s="122"/>
      <c r="M218" s="122"/>
      <c r="N218" s="125"/>
      <c r="AE218" s="42"/>
      <c r="AF218" s="50"/>
      <c r="AJ218" s="50"/>
      <c r="AK218" s="3" t="s">
        <v>171</v>
      </c>
      <c r="AL218" s="50"/>
      <c r="AN218" s="50"/>
    </row>
    <row r="219" spans="1:41" s="4" customFormat="1" ht="15" x14ac:dyDescent="0.25">
      <c r="A219" s="68"/>
      <c r="B219" s="69"/>
      <c r="C219" s="124" t="s">
        <v>77</v>
      </c>
      <c r="D219" s="124"/>
      <c r="E219" s="124"/>
      <c r="F219" s="45"/>
      <c r="G219" s="46"/>
      <c r="H219" s="46"/>
      <c r="I219" s="46"/>
      <c r="J219" s="48"/>
      <c r="K219" s="46"/>
      <c r="L219" s="70">
        <v>162.94999999999999</v>
      </c>
      <c r="M219" s="64"/>
      <c r="N219" s="71">
        <v>1367.15</v>
      </c>
      <c r="AE219" s="42"/>
      <c r="AF219" s="50"/>
      <c r="AJ219" s="50" t="s">
        <v>77</v>
      </c>
      <c r="AL219" s="50"/>
      <c r="AN219" s="50"/>
    </row>
    <row r="220" spans="1:41" s="4" customFormat="1" ht="15" x14ac:dyDescent="0.25">
      <c r="A220" s="43" t="s">
        <v>172</v>
      </c>
      <c r="B220" s="44" t="s">
        <v>173</v>
      </c>
      <c r="C220" s="124" t="s">
        <v>174</v>
      </c>
      <c r="D220" s="124"/>
      <c r="E220" s="124"/>
      <c r="F220" s="45" t="s">
        <v>61</v>
      </c>
      <c r="G220" s="46"/>
      <c r="H220" s="46"/>
      <c r="I220" s="47">
        <v>1</v>
      </c>
      <c r="J220" s="70">
        <v>12.53</v>
      </c>
      <c r="K220" s="46"/>
      <c r="L220" s="70">
        <v>12.53</v>
      </c>
      <c r="M220" s="81">
        <v>8.39</v>
      </c>
      <c r="N220" s="74">
        <v>105.13</v>
      </c>
      <c r="AE220" s="42"/>
      <c r="AF220" s="50" t="s">
        <v>174</v>
      </c>
      <c r="AJ220" s="50"/>
      <c r="AL220" s="50"/>
      <c r="AN220" s="50"/>
    </row>
    <row r="221" spans="1:41" s="4" customFormat="1" ht="15" x14ac:dyDescent="0.25">
      <c r="A221" s="68"/>
      <c r="B221" s="69"/>
      <c r="C221" s="122" t="s">
        <v>139</v>
      </c>
      <c r="D221" s="122"/>
      <c r="E221" s="122"/>
      <c r="F221" s="122"/>
      <c r="G221" s="122"/>
      <c r="H221" s="122"/>
      <c r="I221" s="122"/>
      <c r="J221" s="122"/>
      <c r="K221" s="122"/>
      <c r="L221" s="122"/>
      <c r="M221" s="122"/>
      <c r="N221" s="125"/>
      <c r="AE221" s="42"/>
      <c r="AF221" s="50"/>
      <c r="AJ221" s="50"/>
      <c r="AL221" s="50"/>
      <c r="AN221" s="50"/>
      <c r="AO221" s="3" t="s">
        <v>139</v>
      </c>
    </row>
    <row r="222" spans="1:41" s="4" customFormat="1" ht="15" x14ac:dyDescent="0.25">
      <c r="A222" s="68"/>
      <c r="B222" s="69"/>
      <c r="C222" s="124" t="s">
        <v>77</v>
      </c>
      <c r="D222" s="124"/>
      <c r="E222" s="124"/>
      <c r="F222" s="45"/>
      <c r="G222" s="46"/>
      <c r="H222" s="46"/>
      <c r="I222" s="46"/>
      <c r="J222" s="48"/>
      <c r="K222" s="46"/>
      <c r="L222" s="70">
        <v>12.53</v>
      </c>
      <c r="M222" s="64"/>
      <c r="N222" s="74">
        <v>105.13</v>
      </c>
      <c r="AE222" s="42"/>
      <c r="AF222" s="50"/>
      <c r="AJ222" s="50" t="s">
        <v>77</v>
      </c>
      <c r="AL222" s="50"/>
      <c r="AN222" s="50"/>
    </row>
    <row r="223" spans="1:41" s="4" customFormat="1" ht="22.5" x14ac:dyDescent="0.25">
      <c r="A223" s="43" t="s">
        <v>175</v>
      </c>
      <c r="B223" s="44" t="s">
        <v>176</v>
      </c>
      <c r="C223" s="124" t="s">
        <v>177</v>
      </c>
      <c r="D223" s="124"/>
      <c r="E223" s="124"/>
      <c r="F223" s="45" t="s">
        <v>61</v>
      </c>
      <c r="G223" s="46"/>
      <c r="H223" s="46"/>
      <c r="I223" s="47">
        <v>42</v>
      </c>
      <c r="J223" s="70">
        <v>480</v>
      </c>
      <c r="K223" s="46"/>
      <c r="L223" s="80">
        <v>2402.86</v>
      </c>
      <c r="M223" s="81">
        <v>8.39</v>
      </c>
      <c r="N223" s="71">
        <v>20160</v>
      </c>
      <c r="AE223" s="42"/>
      <c r="AF223" s="50" t="s">
        <v>177</v>
      </c>
      <c r="AJ223" s="50"/>
      <c r="AL223" s="50"/>
      <c r="AN223" s="50"/>
    </row>
    <row r="224" spans="1:41" s="4" customFormat="1" ht="15" x14ac:dyDescent="0.25">
      <c r="A224" s="68"/>
      <c r="B224" s="69"/>
      <c r="C224" s="122" t="s">
        <v>139</v>
      </c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5"/>
      <c r="AE224" s="42"/>
      <c r="AF224" s="50"/>
      <c r="AJ224" s="50"/>
      <c r="AL224" s="50"/>
      <c r="AN224" s="50"/>
      <c r="AO224" s="3" t="s">
        <v>139</v>
      </c>
    </row>
    <row r="225" spans="1:41" s="4" customFormat="1" ht="15" x14ac:dyDescent="0.25">
      <c r="A225" s="68"/>
      <c r="B225" s="69"/>
      <c r="C225" s="124" t="s">
        <v>77</v>
      </c>
      <c r="D225" s="124"/>
      <c r="E225" s="124"/>
      <c r="F225" s="45"/>
      <c r="G225" s="46"/>
      <c r="H225" s="46"/>
      <c r="I225" s="46"/>
      <c r="J225" s="48"/>
      <c r="K225" s="46"/>
      <c r="L225" s="80">
        <v>2402.86</v>
      </c>
      <c r="M225" s="64"/>
      <c r="N225" s="71">
        <v>20160</v>
      </c>
      <c r="AE225" s="42"/>
      <c r="AF225" s="50"/>
      <c r="AJ225" s="50" t="s">
        <v>77</v>
      </c>
      <c r="AL225" s="50"/>
      <c r="AN225" s="50"/>
    </row>
    <row r="226" spans="1:41" s="4" customFormat="1" ht="22.5" x14ac:dyDescent="0.25">
      <c r="A226" s="43" t="s">
        <v>178</v>
      </c>
      <c r="B226" s="44" t="s">
        <v>179</v>
      </c>
      <c r="C226" s="124" t="s">
        <v>180</v>
      </c>
      <c r="D226" s="124"/>
      <c r="E226" s="124"/>
      <c r="F226" s="45" t="s">
        <v>61</v>
      </c>
      <c r="G226" s="46"/>
      <c r="H226" s="46"/>
      <c r="I226" s="47">
        <v>6</v>
      </c>
      <c r="J226" s="70">
        <v>606</v>
      </c>
      <c r="K226" s="46"/>
      <c r="L226" s="70">
        <v>433.37</v>
      </c>
      <c r="M226" s="81">
        <v>8.39</v>
      </c>
      <c r="N226" s="71">
        <v>3636</v>
      </c>
      <c r="AE226" s="42"/>
      <c r="AF226" s="50" t="s">
        <v>180</v>
      </c>
      <c r="AJ226" s="50"/>
      <c r="AL226" s="50"/>
      <c r="AN226" s="50"/>
    </row>
    <row r="227" spans="1:41" s="4" customFormat="1" ht="15" x14ac:dyDescent="0.25">
      <c r="A227" s="68"/>
      <c r="B227" s="69"/>
      <c r="C227" s="122" t="s">
        <v>139</v>
      </c>
      <c r="D227" s="122"/>
      <c r="E227" s="122"/>
      <c r="F227" s="122"/>
      <c r="G227" s="122"/>
      <c r="H227" s="122"/>
      <c r="I227" s="122"/>
      <c r="J227" s="122"/>
      <c r="K227" s="122"/>
      <c r="L227" s="122"/>
      <c r="M227" s="122"/>
      <c r="N227" s="125"/>
      <c r="AE227" s="42"/>
      <c r="AF227" s="50"/>
      <c r="AJ227" s="50"/>
      <c r="AL227" s="50"/>
      <c r="AN227" s="50"/>
      <c r="AO227" s="3" t="s">
        <v>139</v>
      </c>
    </row>
    <row r="228" spans="1:41" s="4" customFormat="1" ht="15" x14ac:dyDescent="0.25">
      <c r="A228" s="68"/>
      <c r="B228" s="69"/>
      <c r="C228" s="124" t="s">
        <v>77</v>
      </c>
      <c r="D228" s="124"/>
      <c r="E228" s="124"/>
      <c r="F228" s="45"/>
      <c r="G228" s="46"/>
      <c r="H228" s="46"/>
      <c r="I228" s="46"/>
      <c r="J228" s="48"/>
      <c r="K228" s="46"/>
      <c r="L228" s="70">
        <v>433.37</v>
      </c>
      <c r="M228" s="64"/>
      <c r="N228" s="71">
        <v>3636</v>
      </c>
      <c r="AE228" s="42"/>
      <c r="AF228" s="50"/>
      <c r="AJ228" s="50" t="s">
        <v>77</v>
      </c>
      <c r="AL228" s="50"/>
      <c r="AN228" s="50"/>
    </row>
    <row r="229" spans="1:41" s="4" customFormat="1" ht="22.5" x14ac:dyDescent="0.25">
      <c r="A229" s="43" t="s">
        <v>181</v>
      </c>
      <c r="B229" s="44" t="s">
        <v>182</v>
      </c>
      <c r="C229" s="124" t="s">
        <v>183</v>
      </c>
      <c r="D229" s="124"/>
      <c r="E229" s="124"/>
      <c r="F229" s="45" t="s">
        <v>61</v>
      </c>
      <c r="G229" s="46"/>
      <c r="H229" s="46"/>
      <c r="I229" s="47">
        <v>12</v>
      </c>
      <c r="J229" s="70">
        <v>295.57</v>
      </c>
      <c r="K229" s="46"/>
      <c r="L229" s="70">
        <v>422.75</v>
      </c>
      <c r="M229" s="81">
        <v>8.39</v>
      </c>
      <c r="N229" s="71">
        <v>3546.84</v>
      </c>
      <c r="AE229" s="42"/>
      <c r="AF229" s="50" t="s">
        <v>183</v>
      </c>
      <c r="AJ229" s="50"/>
      <c r="AL229" s="50"/>
      <c r="AN229" s="50"/>
    </row>
    <row r="230" spans="1:41" s="4" customFormat="1" ht="15" x14ac:dyDescent="0.25">
      <c r="A230" s="68"/>
      <c r="B230" s="69"/>
      <c r="C230" s="122" t="s">
        <v>139</v>
      </c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5"/>
      <c r="AE230" s="42"/>
      <c r="AF230" s="50"/>
      <c r="AJ230" s="50"/>
      <c r="AL230" s="50"/>
      <c r="AN230" s="50"/>
      <c r="AO230" s="3" t="s">
        <v>139</v>
      </c>
    </row>
    <row r="231" spans="1:41" s="4" customFormat="1" ht="15" x14ac:dyDescent="0.25">
      <c r="A231" s="68"/>
      <c r="B231" s="69"/>
      <c r="C231" s="124" t="s">
        <v>77</v>
      </c>
      <c r="D231" s="124"/>
      <c r="E231" s="124"/>
      <c r="F231" s="45"/>
      <c r="G231" s="46"/>
      <c r="H231" s="46"/>
      <c r="I231" s="46"/>
      <c r="J231" s="48"/>
      <c r="K231" s="46"/>
      <c r="L231" s="70">
        <v>422.75</v>
      </c>
      <c r="M231" s="64"/>
      <c r="N231" s="71">
        <v>3546.84</v>
      </c>
      <c r="AE231" s="42"/>
      <c r="AF231" s="50"/>
      <c r="AJ231" s="50" t="s">
        <v>77</v>
      </c>
      <c r="AL231" s="50"/>
      <c r="AN231" s="50"/>
    </row>
    <row r="232" spans="1:41" s="4" customFormat="1" ht="22.5" x14ac:dyDescent="0.25">
      <c r="A232" s="43" t="s">
        <v>184</v>
      </c>
      <c r="B232" s="44" t="s">
        <v>185</v>
      </c>
      <c r="C232" s="124" t="s">
        <v>186</v>
      </c>
      <c r="D232" s="124"/>
      <c r="E232" s="124"/>
      <c r="F232" s="45" t="s">
        <v>61</v>
      </c>
      <c r="G232" s="46"/>
      <c r="H232" s="46"/>
      <c r="I232" s="47">
        <v>2</v>
      </c>
      <c r="J232" s="80">
        <v>20809.59</v>
      </c>
      <c r="K232" s="46"/>
      <c r="L232" s="80">
        <v>6723.62</v>
      </c>
      <c r="M232" s="81">
        <v>6.19</v>
      </c>
      <c r="N232" s="71">
        <v>41619.18</v>
      </c>
      <c r="AE232" s="42"/>
      <c r="AF232" s="50" t="s">
        <v>186</v>
      </c>
      <c r="AJ232" s="50"/>
      <c r="AL232" s="50"/>
      <c r="AN232" s="50"/>
    </row>
    <row r="233" spans="1:41" s="4" customFormat="1" ht="15" x14ac:dyDescent="0.25">
      <c r="A233" s="68"/>
      <c r="B233" s="69"/>
      <c r="C233" s="122" t="s">
        <v>187</v>
      </c>
      <c r="D233" s="122"/>
      <c r="E233" s="122"/>
      <c r="F233" s="122"/>
      <c r="G233" s="122"/>
      <c r="H233" s="122"/>
      <c r="I233" s="122"/>
      <c r="J233" s="122"/>
      <c r="K233" s="122"/>
      <c r="L233" s="122"/>
      <c r="M233" s="122"/>
      <c r="N233" s="125"/>
      <c r="AE233" s="42"/>
      <c r="AF233" s="50"/>
      <c r="AJ233" s="50"/>
      <c r="AL233" s="50"/>
      <c r="AN233" s="50"/>
      <c r="AO233" s="3" t="s">
        <v>187</v>
      </c>
    </row>
    <row r="234" spans="1:41" s="4" customFormat="1" ht="15" x14ac:dyDescent="0.25">
      <c r="A234" s="68"/>
      <c r="B234" s="69"/>
      <c r="C234" s="124" t="s">
        <v>77</v>
      </c>
      <c r="D234" s="124"/>
      <c r="E234" s="124"/>
      <c r="F234" s="45"/>
      <c r="G234" s="46"/>
      <c r="H234" s="46"/>
      <c r="I234" s="46"/>
      <c r="J234" s="48"/>
      <c r="K234" s="46"/>
      <c r="L234" s="80">
        <v>6723.62</v>
      </c>
      <c r="M234" s="64"/>
      <c r="N234" s="71">
        <v>41619.18</v>
      </c>
      <c r="AE234" s="42"/>
      <c r="AF234" s="50"/>
      <c r="AJ234" s="50" t="s">
        <v>77</v>
      </c>
      <c r="AL234" s="50"/>
      <c r="AN234" s="50"/>
    </row>
    <row r="235" spans="1:41" s="4" customFormat="1" ht="45.75" x14ac:dyDescent="0.25">
      <c r="A235" s="43" t="s">
        <v>188</v>
      </c>
      <c r="B235" s="44" t="s">
        <v>189</v>
      </c>
      <c r="C235" s="124" t="s">
        <v>190</v>
      </c>
      <c r="D235" s="124"/>
      <c r="E235" s="124"/>
      <c r="F235" s="45" t="s">
        <v>191</v>
      </c>
      <c r="G235" s="46"/>
      <c r="H235" s="46"/>
      <c r="I235" s="47">
        <v>24</v>
      </c>
      <c r="J235" s="70">
        <v>19.399999999999999</v>
      </c>
      <c r="K235" s="46"/>
      <c r="L235" s="70">
        <v>465.6</v>
      </c>
      <c r="M235" s="81">
        <v>8.39</v>
      </c>
      <c r="N235" s="71">
        <v>3906.38</v>
      </c>
      <c r="AE235" s="42"/>
      <c r="AF235" s="50" t="s">
        <v>190</v>
      </c>
      <c r="AJ235" s="50"/>
      <c r="AL235" s="50"/>
      <c r="AN235" s="50"/>
    </row>
    <row r="236" spans="1:41" s="4" customFormat="1" ht="15" x14ac:dyDescent="0.25">
      <c r="A236" s="68"/>
      <c r="B236" s="69"/>
      <c r="C236" s="122" t="s">
        <v>166</v>
      </c>
      <c r="D236" s="122"/>
      <c r="E236" s="122"/>
      <c r="F236" s="122"/>
      <c r="G236" s="122"/>
      <c r="H236" s="122"/>
      <c r="I236" s="122"/>
      <c r="J236" s="122"/>
      <c r="K236" s="122"/>
      <c r="L236" s="122"/>
      <c r="M236" s="122"/>
      <c r="N236" s="125"/>
      <c r="AE236" s="42"/>
      <c r="AF236" s="50"/>
      <c r="AJ236" s="50"/>
      <c r="AL236" s="50"/>
      <c r="AN236" s="50"/>
      <c r="AO236" s="3" t="s">
        <v>166</v>
      </c>
    </row>
    <row r="237" spans="1:41" s="4" customFormat="1" ht="15" x14ac:dyDescent="0.25">
      <c r="A237" s="68"/>
      <c r="B237" s="69"/>
      <c r="C237" s="124" t="s">
        <v>77</v>
      </c>
      <c r="D237" s="124"/>
      <c r="E237" s="124"/>
      <c r="F237" s="45"/>
      <c r="G237" s="46"/>
      <c r="H237" s="46"/>
      <c r="I237" s="46"/>
      <c r="J237" s="48"/>
      <c r="K237" s="46"/>
      <c r="L237" s="70">
        <v>465.6</v>
      </c>
      <c r="M237" s="64"/>
      <c r="N237" s="71">
        <v>3906.38</v>
      </c>
      <c r="AE237" s="42"/>
      <c r="AF237" s="50"/>
      <c r="AJ237" s="50" t="s">
        <v>77</v>
      </c>
      <c r="AL237" s="50"/>
      <c r="AN237" s="50"/>
    </row>
    <row r="238" spans="1:41" s="4" customFormat="1" ht="22.5" x14ac:dyDescent="0.25">
      <c r="A238" s="43" t="s">
        <v>192</v>
      </c>
      <c r="B238" s="44" t="s">
        <v>179</v>
      </c>
      <c r="C238" s="124" t="s">
        <v>193</v>
      </c>
      <c r="D238" s="124"/>
      <c r="E238" s="124"/>
      <c r="F238" s="45" t="s">
        <v>61</v>
      </c>
      <c r="G238" s="46"/>
      <c r="H238" s="46"/>
      <c r="I238" s="47">
        <v>9</v>
      </c>
      <c r="J238" s="80">
        <v>15151</v>
      </c>
      <c r="K238" s="46"/>
      <c r="L238" s="80">
        <v>16252.56</v>
      </c>
      <c r="M238" s="81">
        <v>8.39</v>
      </c>
      <c r="N238" s="71">
        <v>136359</v>
      </c>
      <c r="AE238" s="42"/>
      <c r="AF238" s="50" t="s">
        <v>193</v>
      </c>
      <c r="AJ238" s="50"/>
      <c r="AL238" s="50"/>
      <c r="AN238" s="50"/>
    </row>
    <row r="239" spans="1:41" s="4" customFormat="1" ht="15" x14ac:dyDescent="0.25">
      <c r="A239" s="68"/>
      <c r="B239" s="69"/>
      <c r="C239" s="122" t="s">
        <v>139</v>
      </c>
      <c r="D239" s="122"/>
      <c r="E239" s="122"/>
      <c r="F239" s="122"/>
      <c r="G239" s="122"/>
      <c r="H239" s="122"/>
      <c r="I239" s="122"/>
      <c r="J239" s="122"/>
      <c r="K239" s="122"/>
      <c r="L239" s="122"/>
      <c r="M239" s="122"/>
      <c r="N239" s="125"/>
      <c r="AE239" s="42"/>
      <c r="AF239" s="50"/>
      <c r="AJ239" s="50"/>
      <c r="AL239" s="50"/>
      <c r="AN239" s="50"/>
      <c r="AO239" s="3" t="s">
        <v>139</v>
      </c>
    </row>
    <row r="240" spans="1:41" s="4" customFormat="1" ht="15" x14ac:dyDescent="0.25">
      <c r="A240" s="68"/>
      <c r="B240" s="69"/>
      <c r="C240" s="124" t="s">
        <v>77</v>
      </c>
      <c r="D240" s="124"/>
      <c r="E240" s="124"/>
      <c r="F240" s="45"/>
      <c r="G240" s="46"/>
      <c r="H240" s="46"/>
      <c r="I240" s="46"/>
      <c r="J240" s="48"/>
      <c r="K240" s="46"/>
      <c r="L240" s="80">
        <v>16252.56</v>
      </c>
      <c r="M240" s="64"/>
      <c r="N240" s="71">
        <v>136359</v>
      </c>
      <c r="AE240" s="42"/>
      <c r="AF240" s="50"/>
      <c r="AJ240" s="50" t="s">
        <v>77</v>
      </c>
      <c r="AL240" s="50"/>
      <c r="AN240" s="50"/>
    </row>
    <row r="241" spans="1:41" s="4" customFormat="1" ht="22.5" x14ac:dyDescent="0.25">
      <c r="A241" s="43" t="s">
        <v>194</v>
      </c>
      <c r="B241" s="44" t="s">
        <v>182</v>
      </c>
      <c r="C241" s="124" t="s">
        <v>195</v>
      </c>
      <c r="D241" s="124"/>
      <c r="E241" s="124"/>
      <c r="F241" s="45" t="s">
        <v>61</v>
      </c>
      <c r="G241" s="46"/>
      <c r="H241" s="46"/>
      <c r="I241" s="47">
        <v>15</v>
      </c>
      <c r="J241" s="80">
        <v>3220.61</v>
      </c>
      <c r="K241" s="46"/>
      <c r="L241" s="80">
        <v>5757.94</v>
      </c>
      <c r="M241" s="81">
        <v>8.39</v>
      </c>
      <c r="N241" s="71">
        <v>48309.15</v>
      </c>
      <c r="AE241" s="42"/>
      <c r="AF241" s="50" t="s">
        <v>195</v>
      </c>
      <c r="AJ241" s="50"/>
      <c r="AL241" s="50"/>
      <c r="AN241" s="50"/>
    </row>
    <row r="242" spans="1:41" s="4" customFormat="1" ht="15" x14ac:dyDescent="0.25">
      <c r="A242" s="68"/>
      <c r="B242" s="69"/>
      <c r="C242" s="122" t="s">
        <v>139</v>
      </c>
      <c r="D242" s="122"/>
      <c r="E242" s="122"/>
      <c r="F242" s="122"/>
      <c r="G242" s="122"/>
      <c r="H242" s="122"/>
      <c r="I242" s="122"/>
      <c r="J242" s="122"/>
      <c r="K242" s="122"/>
      <c r="L242" s="122"/>
      <c r="M242" s="122"/>
      <c r="N242" s="125"/>
      <c r="AE242" s="42"/>
      <c r="AF242" s="50"/>
      <c r="AJ242" s="50"/>
      <c r="AL242" s="50"/>
      <c r="AN242" s="50"/>
      <c r="AO242" s="3" t="s">
        <v>139</v>
      </c>
    </row>
    <row r="243" spans="1:41" s="4" customFormat="1" ht="15" x14ac:dyDescent="0.25">
      <c r="A243" s="68"/>
      <c r="B243" s="69"/>
      <c r="C243" s="124" t="s">
        <v>77</v>
      </c>
      <c r="D243" s="124"/>
      <c r="E243" s="124"/>
      <c r="F243" s="45"/>
      <c r="G243" s="46"/>
      <c r="H243" s="46"/>
      <c r="I243" s="46"/>
      <c r="J243" s="48"/>
      <c r="K243" s="46"/>
      <c r="L243" s="80">
        <v>5757.94</v>
      </c>
      <c r="M243" s="64"/>
      <c r="N243" s="71">
        <v>48309.15</v>
      </c>
      <c r="AE243" s="42"/>
      <c r="AF243" s="50"/>
      <c r="AJ243" s="50" t="s">
        <v>77</v>
      </c>
      <c r="AL243" s="50"/>
      <c r="AN243" s="50"/>
    </row>
    <row r="244" spans="1:41" s="4" customFormat="1" ht="23.25" x14ac:dyDescent="0.25">
      <c r="A244" s="43" t="s">
        <v>196</v>
      </c>
      <c r="B244" s="44" t="s">
        <v>197</v>
      </c>
      <c r="C244" s="124" t="s">
        <v>198</v>
      </c>
      <c r="D244" s="124"/>
      <c r="E244" s="124"/>
      <c r="F244" s="45" t="s">
        <v>61</v>
      </c>
      <c r="G244" s="46"/>
      <c r="H244" s="46"/>
      <c r="I244" s="47">
        <v>15</v>
      </c>
      <c r="J244" s="70">
        <v>990</v>
      </c>
      <c r="K244" s="46"/>
      <c r="L244" s="80">
        <v>1769.96</v>
      </c>
      <c r="M244" s="81">
        <v>8.39</v>
      </c>
      <c r="N244" s="71">
        <v>14850</v>
      </c>
      <c r="AE244" s="42"/>
      <c r="AF244" s="50" t="s">
        <v>198</v>
      </c>
      <c r="AJ244" s="50"/>
      <c r="AL244" s="50"/>
      <c r="AN244" s="50"/>
    </row>
    <row r="245" spans="1:41" s="4" customFormat="1" ht="15" x14ac:dyDescent="0.25">
      <c r="A245" s="68"/>
      <c r="B245" s="69"/>
      <c r="C245" s="122" t="s">
        <v>139</v>
      </c>
      <c r="D245" s="122"/>
      <c r="E245" s="122"/>
      <c r="F245" s="122"/>
      <c r="G245" s="122"/>
      <c r="H245" s="122"/>
      <c r="I245" s="122"/>
      <c r="J245" s="122"/>
      <c r="K245" s="122"/>
      <c r="L245" s="122"/>
      <c r="M245" s="122"/>
      <c r="N245" s="125"/>
      <c r="AE245" s="42"/>
      <c r="AF245" s="50"/>
      <c r="AJ245" s="50"/>
      <c r="AL245" s="50"/>
      <c r="AN245" s="50"/>
      <c r="AO245" s="3" t="s">
        <v>139</v>
      </c>
    </row>
    <row r="246" spans="1:41" s="4" customFormat="1" ht="15" x14ac:dyDescent="0.25">
      <c r="A246" s="68"/>
      <c r="B246" s="69"/>
      <c r="C246" s="124" t="s">
        <v>77</v>
      </c>
      <c r="D246" s="124"/>
      <c r="E246" s="124"/>
      <c r="F246" s="45"/>
      <c r="G246" s="46"/>
      <c r="H246" s="46"/>
      <c r="I246" s="46"/>
      <c r="J246" s="48"/>
      <c r="K246" s="46"/>
      <c r="L246" s="80">
        <v>1769.96</v>
      </c>
      <c r="M246" s="64"/>
      <c r="N246" s="71">
        <v>14850</v>
      </c>
      <c r="AE246" s="42"/>
      <c r="AF246" s="50"/>
      <c r="AJ246" s="50" t="s">
        <v>77</v>
      </c>
      <c r="AL246" s="50"/>
      <c r="AN246" s="50"/>
    </row>
    <row r="247" spans="1:41" s="4" customFormat="1" ht="22.5" x14ac:dyDescent="0.25">
      <c r="A247" s="43" t="s">
        <v>199</v>
      </c>
      <c r="B247" s="44" t="s">
        <v>179</v>
      </c>
      <c r="C247" s="124" t="s">
        <v>200</v>
      </c>
      <c r="D247" s="124"/>
      <c r="E247" s="124"/>
      <c r="F247" s="45" t="s">
        <v>61</v>
      </c>
      <c r="G247" s="46"/>
      <c r="H247" s="46"/>
      <c r="I247" s="47">
        <v>2</v>
      </c>
      <c r="J247" s="80">
        <v>11307</v>
      </c>
      <c r="K247" s="46"/>
      <c r="L247" s="80">
        <v>2695.35</v>
      </c>
      <c r="M247" s="81">
        <v>8.39</v>
      </c>
      <c r="N247" s="71">
        <v>22614</v>
      </c>
      <c r="AE247" s="42"/>
      <c r="AF247" s="50" t="s">
        <v>200</v>
      </c>
      <c r="AJ247" s="50"/>
      <c r="AL247" s="50"/>
      <c r="AN247" s="50"/>
    </row>
    <row r="248" spans="1:41" s="4" customFormat="1" ht="15" x14ac:dyDescent="0.25">
      <c r="A248" s="68"/>
      <c r="B248" s="69"/>
      <c r="C248" s="122" t="s">
        <v>139</v>
      </c>
      <c r="D248" s="122"/>
      <c r="E248" s="122"/>
      <c r="F248" s="122"/>
      <c r="G248" s="122"/>
      <c r="H248" s="122"/>
      <c r="I248" s="122"/>
      <c r="J248" s="122"/>
      <c r="K248" s="122"/>
      <c r="L248" s="122"/>
      <c r="M248" s="122"/>
      <c r="N248" s="125"/>
      <c r="AE248" s="42"/>
      <c r="AF248" s="50"/>
      <c r="AJ248" s="50"/>
      <c r="AL248" s="50"/>
      <c r="AN248" s="50"/>
      <c r="AO248" s="3" t="s">
        <v>139</v>
      </c>
    </row>
    <row r="249" spans="1:41" s="4" customFormat="1" ht="15" x14ac:dyDescent="0.25">
      <c r="A249" s="68"/>
      <c r="B249" s="69"/>
      <c r="C249" s="124" t="s">
        <v>77</v>
      </c>
      <c r="D249" s="124"/>
      <c r="E249" s="124"/>
      <c r="F249" s="45"/>
      <c r="G249" s="46"/>
      <c r="H249" s="46"/>
      <c r="I249" s="46"/>
      <c r="J249" s="48"/>
      <c r="K249" s="46"/>
      <c r="L249" s="80">
        <v>2695.35</v>
      </c>
      <c r="M249" s="64"/>
      <c r="N249" s="71">
        <v>22614</v>
      </c>
      <c r="AE249" s="42"/>
      <c r="AF249" s="50"/>
      <c r="AJ249" s="50" t="s">
        <v>77</v>
      </c>
      <c r="AL249" s="50"/>
      <c r="AN249" s="50"/>
    </row>
    <row r="250" spans="1:41" s="4" customFormat="1" ht="23.25" x14ac:dyDescent="0.25">
      <c r="A250" s="43" t="s">
        <v>201</v>
      </c>
      <c r="B250" s="44" t="s">
        <v>202</v>
      </c>
      <c r="C250" s="124" t="s">
        <v>203</v>
      </c>
      <c r="D250" s="124"/>
      <c r="E250" s="124"/>
      <c r="F250" s="45" t="s">
        <v>156</v>
      </c>
      <c r="G250" s="46"/>
      <c r="H250" s="46"/>
      <c r="I250" s="83">
        <v>0.2</v>
      </c>
      <c r="J250" s="70">
        <v>18</v>
      </c>
      <c r="K250" s="46"/>
      <c r="L250" s="70">
        <v>3.6</v>
      </c>
      <c r="M250" s="81">
        <v>8.39</v>
      </c>
      <c r="N250" s="74">
        <v>30.2</v>
      </c>
      <c r="AE250" s="42"/>
      <c r="AF250" s="50" t="s">
        <v>203</v>
      </c>
      <c r="AJ250" s="50"/>
      <c r="AL250" s="50"/>
      <c r="AN250" s="50"/>
    </row>
    <row r="251" spans="1:41" s="4" customFormat="1" ht="15" x14ac:dyDescent="0.25">
      <c r="A251" s="68"/>
      <c r="B251" s="69"/>
      <c r="C251" s="122" t="s">
        <v>139</v>
      </c>
      <c r="D251" s="122"/>
      <c r="E251" s="122"/>
      <c r="F251" s="122"/>
      <c r="G251" s="122"/>
      <c r="H251" s="122"/>
      <c r="I251" s="122"/>
      <c r="J251" s="122"/>
      <c r="K251" s="122"/>
      <c r="L251" s="122"/>
      <c r="M251" s="122"/>
      <c r="N251" s="125"/>
      <c r="AE251" s="42"/>
      <c r="AF251" s="50"/>
      <c r="AJ251" s="50"/>
      <c r="AL251" s="50"/>
      <c r="AN251" s="50"/>
      <c r="AO251" s="3" t="s">
        <v>139</v>
      </c>
    </row>
    <row r="252" spans="1:41" s="4" customFormat="1" ht="15" x14ac:dyDescent="0.25">
      <c r="A252" s="68"/>
      <c r="B252" s="69"/>
      <c r="C252" s="124" t="s">
        <v>77</v>
      </c>
      <c r="D252" s="124"/>
      <c r="E252" s="124"/>
      <c r="F252" s="45"/>
      <c r="G252" s="46"/>
      <c r="H252" s="46"/>
      <c r="I252" s="46"/>
      <c r="J252" s="48"/>
      <c r="K252" s="46"/>
      <c r="L252" s="70">
        <v>3.6</v>
      </c>
      <c r="M252" s="64"/>
      <c r="N252" s="74">
        <v>30.2</v>
      </c>
      <c r="AE252" s="42"/>
      <c r="AF252" s="50"/>
      <c r="AJ252" s="50" t="s">
        <v>77</v>
      </c>
      <c r="AL252" s="50"/>
      <c r="AN252" s="50"/>
    </row>
    <row r="253" spans="1:41" s="4" customFormat="1" ht="22.5" x14ac:dyDescent="0.25">
      <c r="A253" s="43" t="s">
        <v>204</v>
      </c>
      <c r="B253" s="44" t="s">
        <v>182</v>
      </c>
      <c r="C253" s="124" t="s">
        <v>205</v>
      </c>
      <c r="D253" s="124"/>
      <c r="E253" s="124"/>
      <c r="F253" s="45" t="s">
        <v>61</v>
      </c>
      <c r="G253" s="46"/>
      <c r="H253" s="46"/>
      <c r="I253" s="47">
        <v>3</v>
      </c>
      <c r="J253" s="70">
        <v>185.78</v>
      </c>
      <c r="K253" s="46"/>
      <c r="L253" s="70">
        <v>66.430000000000007</v>
      </c>
      <c r="M253" s="81">
        <v>8.39</v>
      </c>
      <c r="N253" s="74">
        <v>557.34</v>
      </c>
      <c r="AE253" s="42"/>
      <c r="AF253" s="50" t="s">
        <v>205</v>
      </c>
      <c r="AJ253" s="50"/>
      <c r="AL253" s="50"/>
      <c r="AN253" s="50"/>
    </row>
    <row r="254" spans="1:41" s="4" customFormat="1" ht="15" x14ac:dyDescent="0.25">
      <c r="A254" s="68"/>
      <c r="B254" s="69"/>
      <c r="C254" s="122" t="s">
        <v>139</v>
      </c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5"/>
      <c r="AE254" s="42"/>
      <c r="AF254" s="50"/>
      <c r="AJ254" s="50"/>
      <c r="AL254" s="50"/>
      <c r="AN254" s="50"/>
      <c r="AO254" s="3" t="s">
        <v>139</v>
      </c>
    </row>
    <row r="255" spans="1:41" s="4" customFormat="1" ht="15" x14ac:dyDescent="0.25">
      <c r="A255" s="68"/>
      <c r="B255" s="69"/>
      <c r="C255" s="124" t="s">
        <v>77</v>
      </c>
      <c r="D255" s="124"/>
      <c r="E255" s="124"/>
      <c r="F255" s="45"/>
      <c r="G255" s="46"/>
      <c r="H255" s="46"/>
      <c r="I255" s="46"/>
      <c r="J255" s="48"/>
      <c r="K255" s="46"/>
      <c r="L255" s="70">
        <v>66.430000000000007</v>
      </c>
      <c r="M255" s="64"/>
      <c r="N255" s="74">
        <v>557.34</v>
      </c>
      <c r="AE255" s="42"/>
      <c r="AF255" s="50"/>
      <c r="AJ255" s="50" t="s">
        <v>77</v>
      </c>
      <c r="AL255" s="50"/>
      <c r="AN255" s="50"/>
    </row>
    <row r="256" spans="1:41" s="4" customFormat="1" ht="22.5" x14ac:dyDescent="0.25">
      <c r="A256" s="43" t="s">
        <v>206</v>
      </c>
      <c r="B256" s="44" t="s">
        <v>182</v>
      </c>
      <c r="C256" s="124" t="s">
        <v>207</v>
      </c>
      <c r="D256" s="124"/>
      <c r="E256" s="124"/>
      <c r="F256" s="45" t="s">
        <v>61</v>
      </c>
      <c r="G256" s="46"/>
      <c r="H256" s="46"/>
      <c r="I256" s="47">
        <v>3</v>
      </c>
      <c r="J256" s="70">
        <v>646.92999999999995</v>
      </c>
      <c r="K256" s="46"/>
      <c r="L256" s="70">
        <v>231.32</v>
      </c>
      <c r="M256" s="81">
        <v>8.39</v>
      </c>
      <c r="N256" s="71">
        <v>1940.79</v>
      </c>
      <c r="AE256" s="42"/>
      <c r="AF256" s="50" t="s">
        <v>207</v>
      </c>
      <c r="AJ256" s="50"/>
      <c r="AL256" s="50"/>
      <c r="AN256" s="50"/>
    </row>
    <row r="257" spans="1:41" s="4" customFormat="1" ht="15" x14ac:dyDescent="0.25">
      <c r="A257" s="68"/>
      <c r="B257" s="69"/>
      <c r="C257" s="122" t="s">
        <v>139</v>
      </c>
      <c r="D257" s="122"/>
      <c r="E257" s="122"/>
      <c r="F257" s="122"/>
      <c r="G257" s="122"/>
      <c r="H257" s="122"/>
      <c r="I257" s="122"/>
      <c r="J257" s="122"/>
      <c r="K257" s="122"/>
      <c r="L257" s="122"/>
      <c r="M257" s="122"/>
      <c r="N257" s="125"/>
      <c r="AE257" s="42"/>
      <c r="AF257" s="50"/>
      <c r="AJ257" s="50"/>
      <c r="AL257" s="50"/>
      <c r="AN257" s="50"/>
      <c r="AO257" s="3" t="s">
        <v>139</v>
      </c>
    </row>
    <row r="258" spans="1:41" s="4" customFormat="1" ht="15" x14ac:dyDescent="0.25">
      <c r="A258" s="68"/>
      <c r="B258" s="69"/>
      <c r="C258" s="124" t="s">
        <v>77</v>
      </c>
      <c r="D258" s="124"/>
      <c r="E258" s="124"/>
      <c r="F258" s="45"/>
      <c r="G258" s="46"/>
      <c r="H258" s="46"/>
      <c r="I258" s="46"/>
      <c r="J258" s="48"/>
      <c r="K258" s="46"/>
      <c r="L258" s="70">
        <v>231.32</v>
      </c>
      <c r="M258" s="64"/>
      <c r="N258" s="71">
        <v>1940.79</v>
      </c>
      <c r="AE258" s="42"/>
      <c r="AF258" s="50"/>
      <c r="AJ258" s="50" t="s">
        <v>77</v>
      </c>
      <c r="AL258" s="50"/>
      <c r="AN258" s="50"/>
    </row>
    <row r="259" spans="1:41" s="4" customFormat="1" ht="23.25" x14ac:dyDescent="0.25">
      <c r="A259" s="43" t="s">
        <v>208</v>
      </c>
      <c r="B259" s="44" t="s">
        <v>209</v>
      </c>
      <c r="C259" s="124" t="s">
        <v>210</v>
      </c>
      <c r="D259" s="124"/>
      <c r="E259" s="124"/>
      <c r="F259" s="45" t="s">
        <v>98</v>
      </c>
      <c r="G259" s="46"/>
      <c r="H259" s="46"/>
      <c r="I259" s="81">
        <v>0.12</v>
      </c>
      <c r="J259" s="70">
        <v>320.05</v>
      </c>
      <c r="K259" s="46"/>
      <c r="L259" s="70">
        <v>38.409999999999997</v>
      </c>
      <c r="M259" s="81">
        <v>8.39</v>
      </c>
      <c r="N259" s="74">
        <v>322.26</v>
      </c>
      <c r="AE259" s="42"/>
      <c r="AF259" s="50" t="s">
        <v>210</v>
      </c>
      <c r="AJ259" s="50"/>
      <c r="AL259" s="50"/>
      <c r="AN259" s="50"/>
    </row>
    <row r="260" spans="1:41" s="4" customFormat="1" ht="15" x14ac:dyDescent="0.25">
      <c r="A260" s="68"/>
      <c r="B260" s="69"/>
      <c r="C260" s="122" t="s">
        <v>139</v>
      </c>
      <c r="D260" s="122"/>
      <c r="E260" s="122"/>
      <c r="F260" s="122"/>
      <c r="G260" s="122"/>
      <c r="H260" s="122"/>
      <c r="I260" s="122"/>
      <c r="J260" s="122"/>
      <c r="K260" s="122"/>
      <c r="L260" s="122"/>
      <c r="M260" s="122"/>
      <c r="N260" s="125"/>
      <c r="AE260" s="42"/>
      <c r="AF260" s="50"/>
      <c r="AJ260" s="50"/>
      <c r="AL260" s="50"/>
      <c r="AN260" s="50"/>
      <c r="AO260" s="3" t="s">
        <v>139</v>
      </c>
    </row>
    <row r="261" spans="1:41" s="4" customFormat="1" ht="15" x14ac:dyDescent="0.25">
      <c r="A261" s="76"/>
      <c r="B261" s="53"/>
      <c r="C261" s="122" t="s">
        <v>211</v>
      </c>
      <c r="D261" s="122"/>
      <c r="E261" s="122"/>
      <c r="F261" s="122"/>
      <c r="G261" s="122"/>
      <c r="H261" s="122"/>
      <c r="I261" s="122"/>
      <c r="J261" s="122"/>
      <c r="K261" s="122"/>
      <c r="L261" s="122"/>
      <c r="M261" s="122"/>
      <c r="N261" s="125"/>
      <c r="AE261" s="42"/>
      <c r="AF261" s="50"/>
      <c r="AJ261" s="50"/>
      <c r="AK261" s="3" t="s">
        <v>211</v>
      </c>
      <c r="AL261" s="50"/>
      <c r="AN261" s="50"/>
    </row>
    <row r="262" spans="1:41" s="4" customFormat="1" ht="15" x14ac:dyDescent="0.25">
      <c r="A262" s="68"/>
      <c r="B262" s="69"/>
      <c r="C262" s="124" t="s">
        <v>77</v>
      </c>
      <c r="D262" s="124"/>
      <c r="E262" s="124"/>
      <c r="F262" s="45"/>
      <c r="G262" s="46"/>
      <c r="H262" s="46"/>
      <c r="I262" s="46"/>
      <c r="J262" s="48"/>
      <c r="K262" s="46"/>
      <c r="L262" s="70">
        <v>38.409999999999997</v>
      </c>
      <c r="M262" s="64"/>
      <c r="N262" s="74">
        <v>322.26</v>
      </c>
      <c r="AE262" s="42"/>
      <c r="AF262" s="50"/>
      <c r="AJ262" s="50" t="s">
        <v>77</v>
      </c>
      <c r="AL262" s="50"/>
      <c r="AN262" s="50"/>
    </row>
    <row r="263" spans="1:41" s="4" customFormat="1" ht="23.25" x14ac:dyDescent="0.25">
      <c r="A263" s="43" t="s">
        <v>212</v>
      </c>
      <c r="B263" s="44" t="s">
        <v>213</v>
      </c>
      <c r="C263" s="124" t="s">
        <v>214</v>
      </c>
      <c r="D263" s="124"/>
      <c r="E263" s="124"/>
      <c r="F263" s="45" t="s">
        <v>61</v>
      </c>
      <c r="G263" s="46"/>
      <c r="H263" s="46"/>
      <c r="I263" s="47">
        <v>2</v>
      </c>
      <c r="J263" s="70">
        <v>662.31</v>
      </c>
      <c r="K263" s="46"/>
      <c r="L263" s="70">
        <v>157.88</v>
      </c>
      <c r="M263" s="81">
        <v>8.39</v>
      </c>
      <c r="N263" s="71">
        <v>1324.62</v>
      </c>
      <c r="AE263" s="42"/>
      <c r="AF263" s="50" t="s">
        <v>214</v>
      </c>
      <c r="AJ263" s="50"/>
      <c r="AL263" s="50"/>
      <c r="AN263" s="50"/>
    </row>
    <row r="264" spans="1:41" s="4" customFormat="1" ht="15" x14ac:dyDescent="0.25">
      <c r="A264" s="68"/>
      <c r="B264" s="69"/>
      <c r="C264" s="122" t="s">
        <v>139</v>
      </c>
      <c r="D264" s="122"/>
      <c r="E264" s="122"/>
      <c r="F264" s="122"/>
      <c r="G264" s="122"/>
      <c r="H264" s="122"/>
      <c r="I264" s="122"/>
      <c r="J264" s="122"/>
      <c r="K264" s="122"/>
      <c r="L264" s="122"/>
      <c r="M264" s="122"/>
      <c r="N264" s="125"/>
      <c r="AE264" s="42"/>
      <c r="AF264" s="50"/>
      <c r="AJ264" s="50"/>
      <c r="AL264" s="50"/>
      <c r="AN264" s="50"/>
      <c r="AO264" s="3" t="s">
        <v>139</v>
      </c>
    </row>
    <row r="265" spans="1:41" s="4" customFormat="1" ht="15" x14ac:dyDescent="0.25">
      <c r="A265" s="68"/>
      <c r="B265" s="69"/>
      <c r="C265" s="124" t="s">
        <v>77</v>
      </c>
      <c r="D265" s="124"/>
      <c r="E265" s="124"/>
      <c r="F265" s="45"/>
      <c r="G265" s="46"/>
      <c r="H265" s="46"/>
      <c r="I265" s="46"/>
      <c r="J265" s="48"/>
      <c r="K265" s="46"/>
      <c r="L265" s="70">
        <v>157.88</v>
      </c>
      <c r="M265" s="64"/>
      <c r="N265" s="71">
        <v>1324.62</v>
      </c>
      <c r="AE265" s="42"/>
      <c r="AF265" s="50"/>
      <c r="AJ265" s="50" t="s">
        <v>77</v>
      </c>
      <c r="AL265" s="50"/>
      <c r="AN265" s="50"/>
    </row>
    <row r="266" spans="1:41" s="4" customFormat="1" ht="22.5" x14ac:dyDescent="0.25">
      <c r="A266" s="43" t="s">
        <v>215</v>
      </c>
      <c r="B266" s="44" t="s">
        <v>176</v>
      </c>
      <c r="C266" s="124" t="s">
        <v>216</v>
      </c>
      <c r="D266" s="124"/>
      <c r="E266" s="124"/>
      <c r="F266" s="45" t="s">
        <v>61</v>
      </c>
      <c r="G266" s="46"/>
      <c r="H266" s="46"/>
      <c r="I266" s="47">
        <v>42</v>
      </c>
      <c r="J266" s="70">
        <v>10.5</v>
      </c>
      <c r="K266" s="46"/>
      <c r="L266" s="70">
        <v>52.56</v>
      </c>
      <c r="M266" s="81">
        <v>8.39</v>
      </c>
      <c r="N266" s="74">
        <v>441</v>
      </c>
      <c r="AE266" s="42"/>
      <c r="AF266" s="50" t="s">
        <v>216</v>
      </c>
      <c r="AJ266" s="50"/>
      <c r="AL266" s="50"/>
      <c r="AN266" s="50"/>
    </row>
    <row r="267" spans="1:41" s="4" customFormat="1" ht="15" x14ac:dyDescent="0.25">
      <c r="A267" s="68"/>
      <c r="B267" s="69"/>
      <c r="C267" s="122" t="s">
        <v>139</v>
      </c>
      <c r="D267" s="122"/>
      <c r="E267" s="122"/>
      <c r="F267" s="122"/>
      <c r="G267" s="122"/>
      <c r="H267" s="122"/>
      <c r="I267" s="122"/>
      <c r="J267" s="122"/>
      <c r="K267" s="122"/>
      <c r="L267" s="122"/>
      <c r="M267" s="122"/>
      <c r="N267" s="125"/>
      <c r="AE267" s="42"/>
      <c r="AF267" s="50"/>
      <c r="AJ267" s="50"/>
      <c r="AL267" s="50"/>
      <c r="AN267" s="50"/>
      <c r="AO267" s="3" t="s">
        <v>139</v>
      </c>
    </row>
    <row r="268" spans="1:41" s="4" customFormat="1" ht="15" x14ac:dyDescent="0.25">
      <c r="A268" s="68"/>
      <c r="B268" s="69"/>
      <c r="C268" s="124" t="s">
        <v>77</v>
      </c>
      <c r="D268" s="124"/>
      <c r="E268" s="124"/>
      <c r="F268" s="45"/>
      <c r="G268" s="46"/>
      <c r="H268" s="46"/>
      <c r="I268" s="46"/>
      <c r="J268" s="48"/>
      <c r="K268" s="46"/>
      <c r="L268" s="70">
        <v>52.56</v>
      </c>
      <c r="M268" s="64"/>
      <c r="N268" s="74">
        <v>441</v>
      </c>
      <c r="AE268" s="42"/>
      <c r="AF268" s="50"/>
      <c r="AJ268" s="50" t="s">
        <v>77</v>
      </c>
      <c r="AL268" s="50"/>
      <c r="AN268" s="50"/>
    </row>
    <row r="269" spans="1:41" s="4" customFormat="1" ht="0" hidden="1" customHeight="1" x14ac:dyDescent="0.25">
      <c r="A269" s="84"/>
      <c r="B269" s="85"/>
      <c r="C269" s="85"/>
      <c r="D269" s="85"/>
      <c r="E269" s="85"/>
      <c r="F269" s="86"/>
      <c r="G269" s="86"/>
      <c r="H269" s="86"/>
      <c r="I269" s="86"/>
      <c r="J269" s="87"/>
      <c r="K269" s="86"/>
      <c r="L269" s="87"/>
      <c r="M269" s="55"/>
      <c r="N269" s="87"/>
      <c r="AE269" s="42"/>
      <c r="AF269" s="50"/>
      <c r="AJ269" s="50"/>
      <c r="AL269" s="50"/>
      <c r="AN269" s="50"/>
    </row>
    <row r="270" spans="1:41" s="4" customFormat="1" ht="15" x14ac:dyDescent="0.25">
      <c r="A270" s="88"/>
      <c r="B270" s="89"/>
      <c r="C270" s="124" t="s">
        <v>217</v>
      </c>
      <c r="D270" s="124"/>
      <c r="E270" s="124"/>
      <c r="F270" s="124"/>
      <c r="G270" s="124"/>
      <c r="H270" s="124"/>
      <c r="I270" s="124"/>
      <c r="J270" s="124"/>
      <c r="K270" s="124"/>
      <c r="L270" s="90"/>
      <c r="M270" s="91"/>
      <c r="N270" s="92"/>
      <c r="AE270" s="42"/>
      <c r="AF270" s="50"/>
      <c r="AJ270" s="50"/>
      <c r="AL270" s="50" t="s">
        <v>217</v>
      </c>
      <c r="AN270" s="50"/>
    </row>
    <row r="271" spans="1:41" s="4" customFormat="1" ht="15" x14ac:dyDescent="0.25">
      <c r="A271" s="93"/>
      <c r="B271" s="52"/>
      <c r="C271" s="122" t="s">
        <v>119</v>
      </c>
      <c r="D271" s="122"/>
      <c r="E271" s="122"/>
      <c r="F271" s="122"/>
      <c r="G271" s="122"/>
      <c r="H271" s="122"/>
      <c r="I271" s="122"/>
      <c r="J271" s="122"/>
      <c r="K271" s="122"/>
      <c r="L271" s="94">
        <v>52957.15</v>
      </c>
      <c r="M271" s="95"/>
      <c r="N271" s="96"/>
      <c r="AE271" s="42"/>
      <c r="AF271" s="50"/>
      <c r="AJ271" s="50"/>
      <c r="AL271" s="50"/>
      <c r="AM271" s="3" t="s">
        <v>119</v>
      </c>
      <c r="AN271" s="50"/>
    </row>
    <row r="272" spans="1:41" s="4" customFormat="1" ht="15" x14ac:dyDescent="0.25">
      <c r="A272" s="93"/>
      <c r="B272" s="52"/>
      <c r="C272" s="122" t="s">
        <v>120</v>
      </c>
      <c r="D272" s="122"/>
      <c r="E272" s="122"/>
      <c r="F272" s="122"/>
      <c r="G272" s="122"/>
      <c r="H272" s="122"/>
      <c r="I272" s="122"/>
      <c r="J272" s="122"/>
      <c r="K272" s="122"/>
      <c r="L272" s="97"/>
      <c r="M272" s="95"/>
      <c r="N272" s="96"/>
      <c r="AE272" s="42"/>
      <c r="AF272" s="50"/>
      <c r="AJ272" s="50"/>
      <c r="AL272" s="50"/>
      <c r="AM272" s="3" t="s">
        <v>120</v>
      </c>
      <c r="AN272" s="50"/>
    </row>
    <row r="273" spans="1:43" s="4" customFormat="1" ht="15" x14ac:dyDescent="0.25">
      <c r="A273" s="93"/>
      <c r="B273" s="52"/>
      <c r="C273" s="122" t="s">
        <v>124</v>
      </c>
      <c r="D273" s="122"/>
      <c r="E273" s="122"/>
      <c r="F273" s="122"/>
      <c r="G273" s="122"/>
      <c r="H273" s="122"/>
      <c r="I273" s="122"/>
      <c r="J273" s="122"/>
      <c r="K273" s="122"/>
      <c r="L273" s="94">
        <v>52957.15</v>
      </c>
      <c r="M273" s="95"/>
      <c r="N273" s="96"/>
      <c r="AE273" s="42"/>
      <c r="AF273" s="50"/>
      <c r="AJ273" s="50"/>
      <c r="AL273" s="50"/>
      <c r="AM273" s="3" t="s">
        <v>124</v>
      </c>
      <c r="AN273" s="50"/>
    </row>
    <row r="274" spans="1:43" s="4" customFormat="1" ht="15" x14ac:dyDescent="0.25">
      <c r="A274" s="93"/>
      <c r="B274" s="52"/>
      <c r="C274" s="122" t="s">
        <v>125</v>
      </c>
      <c r="D274" s="122"/>
      <c r="E274" s="122"/>
      <c r="F274" s="122"/>
      <c r="G274" s="122"/>
      <c r="H274" s="122"/>
      <c r="I274" s="122"/>
      <c r="J274" s="122"/>
      <c r="K274" s="122"/>
      <c r="L274" s="94">
        <v>52957.15</v>
      </c>
      <c r="M274" s="95"/>
      <c r="N274" s="96"/>
      <c r="AE274" s="42"/>
      <c r="AF274" s="50"/>
      <c r="AJ274" s="50"/>
      <c r="AL274" s="50"/>
      <c r="AM274" s="3" t="s">
        <v>125</v>
      </c>
      <c r="AN274" s="50"/>
    </row>
    <row r="275" spans="1:43" s="4" customFormat="1" ht="15" x14ac:dyDescent="0.25">
      <c r="A275" s="93"/>
      <c r="B275" s="52"/>
      <c r="C275" s="122" t="s">
        <v>120</v>
      </c>
      <c r="D275" s="122"/>
      <c r="E275" s="122"/>
      <c r="F275" s="122"/>
      <c r="G275" s="122"/>
      <c r="H275" s="122"/>
      <c r="I275" s="122"/>
      <c r="J275" s="122"/>
      <c r="K275" s="122"/>
      <c r="L275" s="97"/>
      <c r="M275" s="95"/>
      <c r="N275" s="96"/>
      <c r="AE275" s="42"/>
      <c r="AF275" s="50"/>
      <c r="AJ275" s="50"/>
      <c r="AL275" s="50"/>
      <c r="AM275" s="3" t="s">
        <v>120</v>
      </c>
      <c r="AN275" s="50"/>
    </row>
    <row r="276" spans="1:43" s="4" customFormat="1" ht="15" x14ac:dyDescent="0.25">
      <c r="A276" s="93"/>
      <c r="B276" s="52"/>
      <c r="C276" s="122" t="s">
        <v>129</v>
      </c>
      <c r="D276" s="122"/>
      <c r="E276" s="122"/>
      <c r="F276" s="122"/>
      <c r="G276" s="122"/>
      <c r="H276" s="122"/>
      <c r="I276" s="122"/>
      <c r="J276" s="122"/>
      <c r="K276" s="122"/>
      <c r="L276" s="94">
        <v>52957.15</v>
      </c>
      <c r="M276" s="95"/>
      <c r="N276" s="96"/>
      <c r="AE276" s="42"/>
      <c r="AF276" s="50"/>
      <c r="AJ276" s="50"/>
      <c r="AL276" s="50"/>
      <c r="AM276" s="3" t="s">
        <v>129</v>
      </c>
      <c r="AN276" s="50"/>
    </row>
    <row r="277" spans="1:43" s="4" customFormat="1" ht="15" x14ac:dyDescent="0.25">
      <c r="A277" s="93"/>
      <c r="B277" s="52"/>
      <c r="C277" s="122" t="s">
        <v>218</v>
      </c>
      <c r="D277" s="122"/>
      <c r="E277" s="122"/>
      <c r="F277" s="122"/>
      <c r="G277" s="122"/>
      <c r="H277" s="122"/>
      <c r="I277" s="122"/>
      <c r="J277" s="122"/>
      <c r="K277" s="122"/>
      <c r="L277" s="94">
        <v>6723.62</v>
      </c>
      <c r="M277" s="95"/>
      <c r="N277" s="96"/>
      <c r="AE277" s="42"/>
      <c r="AF277" s="50"/>
      <c r="AJ277" s="50"/>
      <c r="AL277" s="50"/>
      <c r="AM277" s="3" t="s">
        <v>218</v>
      </c>
      <c r="AN277" s="50"/>
    </row>
    <row r="278" spans="1:43" s="4" customFormat="1" ht="15" x14ac:dyDescent="0.25">
      <c r="A278" s="93"/>
      <c r="B278" s="99"/>
      <c r="C278" s="123" t="s">
        <v>219</v>
      </c>
      <c r="D278" s="123"/>
      <c r="E278" s="123"/>
      <c r="F278" s="123"/>
      <c r="G278" s="123"/>
      <c r="H278" s="123"/>
      <c r="I278" s="123"/>
      <c r="J278" s="123"/>
      <c r="K278" s="123"/>
      <c r="L278" s="100">
        <v>59680.77</v>
      </c>
      <c r="M278" s="101"/>
      <c r="N278" s="102"/>
      <c r="AE278" s="42"/>
      <c r="AF278" s="50"/>
      <c r="AJ278" s="50"/>
      <c r="AL278" s="50"/>
      <c r="AN278" s="50" t="s">
        <v>219</v>
      </c>
    </row>
    <row r="279" spans="1:43" s="4" customFormat="1" ht="11.25" hidden="1" customHeight="1" x14ac:dyDescent="0.25">
      <c r="B279" s="106"/>
      <c r="C279" s="106"/>
      <c r="D279" s="106"/>
      <c r="E279" s="106"/>
      <c r="F279" s="106"/>
      <c r="G279" s="106"/>
      <c r="H279" s="106"/>
      <c r="I279" s="106"/>
      <c r="J279" s="106"/>
      <c r="K279" s="106"/>
      <c r="L279" s="107"/>
      <c r="M279" s="107"/>
      <c r="N279" s="107"/>
    </row>
    <row r="280" spans="1:43" s="4" customFormat="1" ht="15" x14ac:dyDescent="0.25">
      <c r="A280" s="88"/>
      <c r="B280" s="89"/>
      <c r="C280" s="124" t="s">
        <v>220</v>
      </c>
      <c r="D280" s="124"/>
      <c r="E280" s="124"/>
      <c r="F280" s="124"/>
      <c r="G280" s="124"/>
      <c r="H280" s="124"/>
      <c r="I280" s="124"/>
      <c r="J280" s="124"/>
      <c r="K280" s="124"/>
      <c r="L280" s="90"/>
      <c r="M280" s="91"/>
      <c r="N280" s="92"/>
      <c r="AP280" s="50" t="s">
        <v>220</v>
      </c>
    </row>
    <row r="281" spans="1:43" s="4" customFormat="1" ht="15" x14ac:dyDescent="0.25">
      <c r="A281" s="93"/>
      <c r="B281" s="52"/>
      <c r="C281" s="122" t="s">
        <v>119</v>
      </c>
      <c r="D281" s="122"/>
      <c r="E281" s="122"/>
      <c r="F281" s="122"/>
      <c r="G281" s="122"/>
      <c r="H281" s="122"/>
      <c r="I281" s="122"/>
      <c r="J281" s="122"/>
      <c r="K281" s="122"/>
      <c r="L281" s="94">
        <v>55633.5</v>
      </c>
      <c r="M281" s="95"/>
      <c r="N281" s="108">
        <v>495667.97</v>
      </c>
      <c r="AP281" s="50"/>
      <c r="AQ281" s="3" t="s">
        <v>119</v>
      </c>
    </row>
    <row r="282" spans="1:43" s="4" customFormat="1" ht="15" x14ac:dyDescent="0.25">
      <c r="A282" s="93"/>
      <c r="B282" s="52"/>
      <c r="C282" s="122" t="s">
        <v>120</v>
      </c>
      <c r="D282" s="122"/>
      <c r="E282" s="122"/>
      <c r="F282" s="122"/>
      <c r="G282" s="122"/>
      <c r="H282" s="122"/>
      <c r="I282" s="122"/>
      <c r="J282" s="122"/>
      <c r="K282" s="122"/>
      <c r="L282" s="97"/>
      <c r="M282" s="95"/>
      <c r="N282" s="96"/>
      <c r="AP282" s="50"/>
      <c r="AQ282" s="3" t="s">
        <v>120</v>
      </c>
    </row>
    <row r="283" spans="1:43" s="4" customFormat="1" ht="15" x14ac:dyDescent="0.25">
      <c r="A283" s="93"/>
      <c r="B283" s="52"/>
      <c r="C283" s="122" t="s">
        <v>121</v>
      </c>
      <c r="D283" s="122"/>
      <c r="E283" s="122"/>
      <c r="F283" s="122"/>
      <c r="G283" s="122"/>
      <c r="H283" s="122"/>
      <c r="I283" s="122"/>
      <c r="J283" s="122"/>
      <c r="K283" s="122"/>
      <c r="L283" s="98">
        <v>616.30999999999995</v>
      </c>
      <c r="M283" s="95"/>
      <c r="N283" s="108">
        <v>26365.73</v>
      </c>
      <c r="AP283" s="50"/>
      <c r="AQ283" s="3" t="s">
        <v>121</v>
      </c>
    </row>
    <row r="284" spans="1:43" s="4" customFormat="1" ht="15" x14ac:dyDescent="0.25">
      <c r="A284" s="93"/>
      <c r="B284" s="52"/>
      <c r="C284" s="122" t="s">
        <v>122</v>
      </c>
      <c r="D284" s="122"/>
      <c r="E284" s="122"/>
      <c r="F284" s="122"/>
      <c r="G284" s="122"/>
      <c r="H284" s="122"/>
      <c r="I284" s="122"/>
      <c r="J284" s="122"/>
      <c r="K284" s="122"/>
      <c r="L284" s="94">
        <v>1361.82</v>
      </c>
      <c r="M284" s="95"/>
      <c r="N284" s="108">
        <v>19133.57</v>
      </c>
      <c r="AP284" s="50"/>
      <c r="AQ284" s="3" t="s">
        <v>122</v>
      </c>
    </row>
    <row r="285" spans="1:43" s="4" customFormat="1" ht="15" x14ac:dyDescent="0.25">
      <c r="A285" s="93"/>
      <c r="B285" s="52"/>
      <c r="C285" s="122" t="s">
        <v>123</v>
      </c>
      <c r="D285" s="122"/>
      <c r="E285" s="122"/>
      <c r="F285" s="122"/>
      <c r="G285" s="122"/>
      <c r="H285" s="122"/>
      <c r="I285" s="122"/>
      <c r="J285" s="122"/>
      <c r="K285" s="122"/>
      <c r="L285" s="98">
        <v>173.59</v>
      </c>
      <c r="M285" s="95"/>
      <c r="N285" s="108">
        <v>7426.18</v>
      </c>
      <c r="AP285" s="50"/>
      <c r="AQ285" s="3" t="s">
        <v>123</v>
      </c>
    </row>
    <row r="286" spans="1:43" s="4" customFormat="1" ht="15" x14ac:dyDescent="0.25">
      <c r="A286" s="93"/>
      <c r="B286" s="52"/>
      <c r="C286" s="122" t="s">
        <v>124</v>
      </c>
      <c r="D286" s="122"/>
      <c r="E286" s="122"/>
      <c r="F286" s="122"/>
      <c r="G286" s="122"/>
      <c r="H286" s="122"/>
      <c r="I286" s="122"/>
      <c r="J286" s="122"/>
      <c r="K286" s="122"/>
      <c r="L286" s="94">
        <v>53655.37</v>
      </c>
      <c r="M286" s="95"/>
      <c r="N286" s="108">
        <v>450168.67</v>
      </c>
      <c r="AP286" s="50"/>
      <c r="AQ286" s="3" t="s">
        <v>124</v>
      </c>
    </row>
    <row r="287" spans="1:43" s="4" customFormat="1" ht="15" x14ac:dyDescent="0.25">
      <c r="A287" s="93"/>
      <c r="B287" s="52"/>
      <c r="C287" s="122" t="s">
        <v>125</v>
      </c>
      <c r="D287" s="122"/>
      <c r="E287" s="122"/>
      <c r="F287" s="122"/>
      <c r="G287" s="122"/>
      <c r="H287" s="122"/>
      <c r="I287" s="122"/>
      <c r="J287" s="122"/>
      <c r="K287" s="122"/>
      <c r="L287" s="94">
        <v>55774.79</v>
      </c>
      <c r="M287" s="95"/>
      <c r="N287" s="108">
        <v>517513.01</v>
      </c>
      <c r="AP287" s="50"/>
      <c r="AQ287" s="3" t="s">
        <v>125</v>
      </c>
    </row>
    <row r="288" spans="1:43" s="4" customFormat="1" ht="15" x14ac:dyDescent="0.25">
      <c r="A288" s="93"/>
      <c r="B288" s="52"/>
      <c r="C288" s="122" t="s">
        <v>120</v>
      </c>
      <c r="D288" s="122"/>
      <c r="E288" s="122"/>
      <c r="F288" s="122"/>
      <c r="G288" s="122"/>
      <c r="H288" s="122"/>
      <c r="I288" s="122"/>
      <c r="J288" s="122"/>
      <c r="K288" s="122"/>
      <c r="L288" s="97"/>
      <c r="M288" s="95"/>
      <c r="N288" s="96"/>
      <c r="AP288" s="50"/>
      <c r="AQ288" s="3" t="s">
        <v>120</v>
      </c>
    </row>
    <row r="289" spans="1:44" s="4" customFormat="1" ht="15" x14ac:dyDescent="0.25">
      <c r="A289" s="93"/>
      <c r="B289" s="52"/>
      <c r="C289" s="122" t="s">
        <v>126</v>
      </c>
      <c r="D289" s="122"/>
      <c r="E289" s="122"/>
      <c r="F289" s="122"/>
      <c r="G289" s="122"/>
      <c r="H289" s="122"/>
      <c r="I289" s="122"/>
      <c r="J289" s="122"/>
      <c r="K289" s="122"/>
      <c r="L289" s="98">
        <v>512.57000000000005</v>
      </c>
      <c r="M289" s="95"/>
      <c r="N289" s="108">
        <v>21927.74</v>
      </c>
      <c r="AP289" s="50"/>
      <c r="AQ289" s="3" t="s">
        <v>126</v>
      </c>
    </row>
    <row r="290" spans="1:44" s="4" customFormat="1" ht="15" x14ac:dyDescent="0.25">
      <c r="A290" s="93"/>
      <c r="B290" s="52"/>
      <c r="C290" s="122" t="s">
        <v>127</v>
      </c>
      <c r="D290" s="122"/>
      <c r="E290" s="122"/>
      <c r="F290" s="122"/>
      <c r="G290" s="122"/>
      <c r="H290" s="122"/>
      <c r="I290" s="122"/>
      <c r="J290" s="122"/>
      <c r="K290" s="122"/>
      <c r="L290" s="94">
        <v>1326.24</v>
      </c>
      <c r="M290" s="95"/>
      <c r="N290" s="108">
        <v>18633.669999999998</v>
      </c>
      <c r="AP290" s="50"/>
      <c r="AQ290" s="3" t="s">
        <v>127</v>
      </c>
    </row>
    <row r="291" spans="1:44" s="4" customFormat="1" ht="15" x14ac:dyDescent="0.25">
      <c r="A291" s="93"/>
      <c r="B291" s="52"/>
      <c r="C291" s="122" t="s">
        <v>128</v>
      </c>
      <c r="D291" s="122"/>
      <c r="E291" s="122"/>
      <c r="F291" s="122"/>
      <c r="G291" s="122"/>
      <c r="H291" s="122"/>
      <c r="I291" s="122"/>
      <c r="J291" s="122"/>
      <c r="K291" s="122"/>
      <c r="L291" s="98">
        <v>170.45</v>
      </c>
      <c r="M291" s="95"/>
      <c r="N291" s="108">
        <v>7291.85</v>
      </c>
      <c r="AP291" s="50"/>
      <c r="AQ291" s="3" t="s">
        <v>128</v>
      </c>
    </row>
    <row r="292" spans="1:44" s="4" customFormat="1" ht="15" x14ac:dyDescent="0.25">
      <c r="A292" s="93"/>
      <c r="B292" s="52"/>
      <c r="C292" s="122" t="s">
        <v>129</v>
      </c>
      <c r="D292" s="122"/>
      <c r="E292" s="122"/>
      <c r="F292" s="122"/>
      <c r="G292" s="122"/>
      <c r="H292" s="122"/>
      <c r="I292" s="122"/>
      <c r="J292" s="122"/>
      <c r="K292" s="122"/>
      <c r="L292" s="94">
        <v>53225.64</v>
      </c>
      <c r="M292" s="95"/>
      <c r="N292" s="108">
        <v>446563.24</v>
      </c>
      <c r="AP292" s="50"/>
      <c r="AQ292" s="3" t="s">
        <v>129</v>
      </c>
    </row>
    <row r="293" spans="1:44" s="4" customFormat="1" ht="15" x14ac:dyDescent="0.25">
      <c r="A293" s="93"/>
      <c r="B293" s="52"/>
      <c r="C293" s="122" t="s">
        <v>130</v>
      </c>
      <c r="D293" s="122"/>
      <c r="E293" s="122"/>
      <c r="F293" s="122"/>
      <c r="G293" s="122"/>
      <c r="H293" s="122"/>
      <c r="I293" s="122"/>
      <c r="J293" s="122"/>
      <c r="K293" s="122"/>
      <c r="L293" s="98">
        <v>710.34</v>
      </c>
      <c r="M293" s="95"/>
      <c r="N293" s="108">
        <v>30388.36</v>
      </c>
      <c r="AP293" s="50"/>
      <c r="AQ293" s="3" t="s">
        <v>130</v>
      </c>
    </row>
    <row r="294" spans="1:44" s="4" customFormat="1" ht="15" x14ac:dyDescent="0.25">
      <c r="A294" s="93"/>
      <c r="B294" s="52"/>
      <c r="C294" s="122" t="s">
        <v>131</v>
      </c>
      <c r="D294" s="122"/>
      <c r="E294" s="122"/>
      <c r="F294" s="122"/>
      <c r="G294" s="122"/>
      <c r="H294" s="122"/>
      <c r="I294" s="122"/>
      <c r="J294" s="122"/>
      <c r="K294" s="122"/>
      <c r="L294" s="98">
        <v>673.79</v>
      </c>
      <c r="M294" s="95"/>
      <c r="N294" s="108">
        <v>13024.2</v>
      </c>
      <c r="AP294" s="50"/>
      <c r="AQ294" s="3" t="s">
        <v>131</v>
      </c>
    </row>
    <row r="295" spans="1:44" s="4" customFormat="1" ht="15" x14ac:dyDescent="0.25">
      <c r="A295" s="93"/>
      <c r="B295" s="52"/>
      <c r="C295" s="122" t="s">
        <v>120</v>
      </c>
      <c r="D295" s="122"/>
      <c r="E295" s="122"/>
      <c r="F295" s="122"/>
      <c r="G295" s="122"/>
      <c r="H295" s="122"/>
      <c r="I295" s="122"/>
      <c r="J295" s="122"/>
      <c r="K295" s="122"/>
      <c r="L295" s="97"/>
      <c r="M295" s="95"/>
      <c r="N295" s="96"/>
      <c r="AP295" s="50"/>
      <c r="AQ295" s="3" t="s">
        <v>120</v>
      </c>
    </row>
    <row r="296" spans="1:44" s="4" customFormat="1" ht="15" x14ac:dyDescent="0.25">
      <c r="A296" s="93"/>
      <c r="B296" s="52"/>
      <c r="C296" s="122" t="s">
        <v>126</v>
      </c>
      <c r="D296" s="122"/>
      <c r="E296" s="122"/>
      <c r="F296" s="122"/>
      <c r="G296" s="122"/>
      <c r="H296" s="122"/>
      <c r="I296" s="122"/>
      <c r="J296" s="122"/>
      <c r="K296" s="122"/>
      <c r="L296" s="98">
        <v>103.74</v>
      </c>
      <c r="M296" s="95"/>
      <c r="N296" s="108">
        <v>4437.99</v>
      </c>
      <c r="AP296" s="50"/>
      <c r="AQ296" s="3" t="s">
        <v>126</v>
      </c>
    </row>
    <row r="297" spans="1:44" s="4" customFormat="1" ht="15" x14ac:dyDescent="0.25">
      <c r="A297" s="93"/>
      <c r="B297" s="52"/>
      <c r="C297" s="122" t="s">
        <v>127</v>
      </c>
      <c r="D297" s="122"/>
      <c r="E297" s="122"/>
      <c r="F297" s="122"/>
      <c r="G297" s="122"/>
      <c r="H297" s="122"/>
      <c r="I297" s="122"/>
      <c r="J297" s="122"/>
      <c r="K297" s="122"/>
      <c r="L297" s="98">
        <v>35.58</v>
      </c>
      <c r="M297" s="95"/>
      <c r="N297" s="109">
        <v>499.9</v>
      </c>
      <c r="AP297" s="50"/>
      <c r="AQ297" s="3" t="s">
        <v>127</v>
      </c>
    </row>
    <row r="298" spans="1:44" s="4" customFormat="1" ht="15" x14ac:dyDescent="0.25">
      <c r="A298" s="93"/>
      <c r="B298" s="52"/>
      <c r="C298" s="122" t="s">
        <v>128</v>
      </c>
      <c r="D298" s="122"/>
      <c r="E298" s="122"/>
      <c r="F298" s="122"/>
      <c r="G298" s="122"/>
      <c r="H298" s="122"/>
      <c r="I298" s="122"/>
      <c r="J298" s="122"/>
      <c r="K298" s="122"/>
      <c r="L298" s="98">
        <v>3.14</v>
      </c>
      <c r="M298" s="95"/>
      <c r="N298" s="109">
        <v>134.33000000000001</v>
      </c>
      <c r="AP298" s="50"/>
      <c r="AQ298" s="3" t="s">
        <v>128</v>
      </c>
    </row>
    <row r="299" spans="1:44" s="4" customFormat="1" ht="15" x14ac:dyDescent="0.25">
      <c r="A299" s="93"/>
      <c r="B299" s="52"/>
      <c r="C299" s="122" t="s">
        <v>129</v>
      </c>
      <c r="D299" s="122"/>
      <c r="E299" s="122"/>
      <c r="F299" s="122"/>
      <c r="G299" s="122"/>
      <c r="H299" s="122"/>
      <c r="I299" s="122"/>
      <c r="J299" s="122"/>
      <c r="K299" s="122"/>
      <c r="L299" s="98">
        <v>429.73</v>
      </c>
      <c r="M299" s="95"/>
      <c r="N299" s="108">
        <v>3605.43</v>
      </c>
      <c r="AP299" s="50"/>
      <c r="AQ299" s="3" t="s">
        <v>129</v>
      </c>
    </row>
    <row r="300" spans="1:44" s="4" customFormat="1" ht="15" x14ac:dyDescent="0.25">
      <c r="A300" s="93"/>
      <c r="B300" s="52"/>
      <c r="C300" s="122" t="s">
        <v>130</v>
      </c>
      <c r="D300" s="122"/>
      <c r="E300" s="122"/>
      <c r="F300" s="122"/>
      <c r="G300" s="122"/>
      <c r="H300" s="122"/>
      <c r="I300" s="122"/>
      <c r="J300" s="122"/>
      <c r="K300" s="122"/>
      <c r="L300" s="98">
        <v>104.74</v>
      </c>
      <c r="M300" s="95"/>
      <c r="N300" s="108">
        <v>4480.88</v>
      </c>
      <c r="AP300" s="50"/>
      <c r="AQ300" s="3" t="s">
        <v>130</v>
      </c>
    </row>
    <row r="301" spans="1:44" s="4" customFormat="1" ht="15" x14ac:dyDescent="0.25">
      <c r="A301" s="93"/>
      <c r="B301" s="52"/>
      <c r="C301" s="122" t="s">
        <v>218</v>
      </c>
      <c r="D301" s="122"/>
      <c r="E301" s="122"/>
      <c r="F301" s="122"/>
      <c r="G301" s="122"/>
      <c r="H301" s="122"/>
      <c r="I301" s="122"/>
      <c r="J301" s="122"/>
      <c r="K301" s="122"/>
      <c r="L301" s="94">
        <v>6723.62</v>
      </c>
      <c r="M301" s="95"/>
      <c r="N301" s="108">
        <v>41619.18</v>
      </c>
      <c r="AP301" s="50"/>
      <c r="AQ301" s="3" t="s">
        <v>218</v>
      </c>
    </row>
    <row r="302" spans="1:44" s="4" customFormat="1" ht="15" x14ac:dyDescent="0.25">
      <c r="A302" s="93"/>
      <c r="B302" s="52"/>
      <c r="C302" s="122" t="s">
        <v>132</v>
      </c>
      <c r="D302" s="122"/>
      <c r="E302" s="122"/>
      <c r="F302" s="122"/>
      <c r="G302" s="122"/>
      <c r="H302" s="122"/>
      <c r="I302" s="122"/>
      <c r="J302" s="122"/>
      <c r="K302" s="122"/>
      <c r="L302" s="98">
        <v>789.9</v>
      </c>
      <c r="M302" s="95"/>
      <c r="N302" s="108">
        <v>33791.910000000003</v>
      </c>
      <c r="AP302" s="50"/>
      <c r="AQ302" s="3" t="s">
        <v>132</v>
      </c>
    </row>
    <row r="303" spans="1:44" s="4" customFormat="1" ht="15" x14ac:dyDescent="0.25">
      <c r="A303" s="93"/>
      <c r="B303" s="52"/>
      <c r="C303" s="122" t="s">
        <v>133</v>
      </c>
      <c r="D303" s="122"/>
      <c r="E303" s="122"/>
      <c r="F303" s="122"/>
      <c r="G303" s="122"/>
      <c r="H303" s="122"/>
      <c r="I303" s="122"/>
      <c r="J303" s="122"/>
      <c r="K303" s="122"/>
      <c r="L303" s="98">
        <v>815.08</v>
      </c>
      <c r="M303" s="95"/>
      <c r="N303" s="108">
        <v>34869.24</v>
      </c>
      <c r="AP303" s="50"/>
      <c r="AQ303" s="3" t="s">
        <v>133</v>
      </c>
    </row>
    <row r="304" spans="1:44" s="4" customFormat="1" ht="15" x14ac:dyDescent="0.25">
      <c r="A304" s="93"/>
      <c r="B304" s="99"/>
      <c r="C304" s="123" t="s">
        <v>221</v>
      </c>
      <c r="D304" s="123"/>
      <c r="E304" s="123"/>
      <c r="F304" s="123"/>
      <c r="G304" s="123"/>
      <c r="H304" s="123"/>
      <c r="I304" s="123"/>
      <c r="J304" s="123"/>
      <c r="K304" s="123"/>
      <c r="L304" s="100">
        <v>63172.2</v>
      </c>
      <c r="M304" s="101"/>
      <c r="N304" s="110">
        <v>572156.39</v>
      </c>
      <c r="AP304" s="50"/>
      <c r="AR304" s="50" t="s">
        <v>221</v>
      </c>
    </row>
    <row r="305" spans="1:44" s="4" customFormat="1" ht="13.5" hidden="1" customHeight="1" x14ac:dyDescent="0.25">
      <c r="B305" s="87"/>
      <c r="C305" s="85"/>
      <c r="D305" s="85"/>
      <c r="E305" s="85"/>
      <c r="F305" s="85"/>
      <c r="G305" s="85"/>
      <c r="H305" s="85"/>
      <c r="I305" s="85"/>
      <c r="J305" s="85"/>
      <c r="K305" s="85"/>
      <c r="L305" s="100"/>
      <c r="M305" s="111"/>
      <c r="N305" s="112"/>
    </row>
    <row r="306" spans="1:44" s="4" customFormat="1" ht="26.25" customHeight="1" x14ac:dyDescent="0.25">
      <c r="A306" s="113"/>
      <c r="B306" s="114"/>
      <c r="C306" s="114"/>
      <c r="D306" s="114"/>
      <c r="E306" s="114"/>
      <c r="F306" s="114"/>
      <c r="G306" s="114"/>
      <c r="H306" s="114"/>
      <c r="I306" s="114"/>
      <c r="J306" s="114"/>
      <c r="K306" s="114"/>
      <c r="L306" s="114"/>
      <c r="M306" s="114"/>
      <c r="N306" s="114"/>
    </row>
    <row r="307" spans="1:44" s="8" customFormat="1" x14ac:dyDescent="0.2">
      <c r="A307" s="6"/>
      <c r="B307" s="115" t="s">
        <v>222</v>
      </c>
      <c r="C307" s="120"/>
      <c r="D307" s="120"/>
      <c r="E307" s="120"/>
      <c r="F307" s="120"/>
      <c r="G307" s="120"/>
      <c r="H307" s="120"/>
      <c r="I307" s="120"/>
      <c r="J307" s="120"/>
      <c r="K307" s="120"/>
      <c r="L307" s="120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</row>
    <row r="308" spans="1:44" s="8" customFormat="1" ht="13.5" customHeight="1" x14ac:dyDescent="0.2">
      <c r="A308" s="6"/>
      <c r="B308" s="5"/>
      <c r="C308" s="121" t="s">
        <v>223</v>
      </c>
      <c r="D308" s="121"/>
      <c r="E308" s="121"/>
      <c r="F308" s="121"/>
      <c r="G308" s="121"/>
      <c r="H308" s="121"/>
      <c r="I308" s="121"/>
      <c r="J308" s="121"/>
      <c r="K308" s="121"/>
      <c r="L308" s="121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</row>
    <row r="309" spans="1:44" s="8" customFormat="1" ht="12.75" customHeight="1" x14ac:dyDescent="0.2">
      <c r="A309" s="6"/>
      <c r="B309" s="115" t="s">
        <v>224</v>
      </c>
      <c r="C309" s="120"/>
      <c r="D309" s="120"/>
      <c r="E309" s="120"/>
      <c r="F309" s="120"/>
      <c r="G309" s="120"/>
      <c r="H309" s="120"/>
      <c r="I309" s="120"/>
      <c r="J309" s="120"/>
      <c r="K309" s="120"/>
      <c r="L309" s="120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</row>
    <row r="310" spans="1:44" s="8" customFormat="1" ht="13.5" customHeight="1" x14ac:dyDescent="0.2">
      <c r="A310" s="6"/>
      <c r="C310" s="121" t="s">
        <v>223</v>
      </c>
      <c r="D310" s="121"/>
      <c r="E310" s="121"/>
      <c r="F310" s="121"/>
      <c r="G310" s="121"/>
      <c r="H310" s="121"/>
      <c r="I310" s="121"/>
      <c r="J310" s="121"/>
      <c r="K310" s="121"/>
      <c r="L310" s="121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</row>
    <row r="311" spans="1:44" s="8" customFormat="1" ht="19.5" customHeight="1" x14ac:dyDescent="0.2">
      <c r="A311" s="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</row>
    <row r="312" spans="1:44" s="4" customFormat="1" ht="22.5" customHeight="1" x14ac:dyDescent="0.25">
      <c r="A312" s="119" t="s">
        <v>225</v>
      </c>
      <c r="B312" s="119"/>
      <c r="C312" s="119"/>
      <c r="D312" s="119"/>
      <c r="E312" s="119"/>
      <c r="F312" s="119"/>
      <c r="G312" s="119"/>
      <c r="H312" s="119"/>
      <c r="I312" s="119"/>
      <c r="J312" s="119"/>
      <c r="K312" s="119"/>
      <c r="L312" s="119"/>
      <c r="M312" s="119"/>
      <c r="N312" s="119"/>
      <c r="O312" s="106"/>
      <c r="P312" s="106"/>
    </row>
    <row r="313" spans="1:44" s="4" customFormat="1" ht="12.75" customHeight="1" x14ac:dyDescent="0.25">
      <c r="A313" s="119" t="s">
        <v>226</v>
      </c>
      <c r="B313" s="119"/>
      <c r="C313" s="119"/>
      <c r="D313" s="119"/>
      <c r="E313" s="119"/>
      <c r="F313" s="119"/>
      <c r="G313" s="119"/>
      <c r="H313" s="119"/>
      <c r="I313" s="119"/>
      <c r="J313" s="119"/>
      <c r="K313" s="119"/>
      <c r="L313" s="119"/>
      <c r="M313" s="119"/>
      <c r="N313" s="119"/>
      <c r="O313" s="106"/>
      <c r="P313" s="106"/>
    </row>
    <row r="314" spans="1:44" s="4" customFormat="1" ht="12.75" customHeight="1" x14ac:dyDescent="0.25">
      <c r="A314" s="119" t="s">
        <v>227</v>
      </c>
      <c r="B314" s="119"/>
      <c r="C314" s="119"/>
      <c r="D314" s="119"/>
      <c r="E314" s="119"/>
      <c r="F314" s="119"/>
      <c r="G314" s="119"/>
      <c r="H314" s="119"/>
      <c r="I314" s="119"/>
      <c r="J314" s="119"/>
      <c r="K314" s="119"/>
      <c r="L314" s="119"/>
      <c r="M314" s="119"/>
      <c r="N314" s="119"/>
      <c r="O314" s="106"/>
      <c r="P314" s="106"/>
    </row>
    <row r="315" spans="1:44" s="4" customFormat="1" ht="19.5" customHeight="1" x14ac:dyDescent="0.25"/>
    <row r="316" spans="1:44" s="4" customFormat="1" ht="15" x14ac:dyDescent="0.25">
      <c r="B316" s="117"/>
      <c r="D316" s="117"/>
      <c r="F316" s="117"/>
    </row>
  </sheetData>
  <mergeCells count="301"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  <mergeCell ref="A20:N20"/>
    <mergeCell ref="A21:N21"/>
    <mergeCell ref="B23:F23"/>
    <mergeCell ref="B24:F24"/>
    <mergeCell ref="A13:N13"/>
    <mergeCell ref="A14:N14"/>
    <mergeCell ref="A16:N16"/>
    <mergeCell ref="A17:N17"/>
    <mergeCell ref="A18:N18"/>
    <mergeCell ref="L33:M33"/>
    <mergeCell ref="A35:A37"/>
    <mergeCell ref="B35:B37"/>
    <mergeCell ref="C35:E37"/>
    <mergeCell ref="F35:F37"/>
    <mergeCell ref="G35:I36"/>
    <mergeCell ref="J35:L36"/>
    <mergeCell ref="M35:M37"/>
    <mergeCell ref="C42:E42"/>
    <mergeCell ref="C43:E43"/>
    <mergeCell ref="C44:E44"/>
    <mergeCell ref="C45:E45"/>
    <mergeCell ref="C46:E46"/>
    <mergeCell ref="N35:N37"/>
    <mergeCell ref="C38:E38"/>
    <mergeCell ref="A39:N39"/>
    <mergeCell ref="C40:E40"/>
    <mergeCell ref="C41:E4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92:E92"/>
    <mergeCell ref="C93:E93"/>
    <mergeCell ref="C94:E94"/>
    <mergeCell ref="C95:E95"/>
    <mergeCell ref="C96:E96"/>
    <mergeCell ref="C87:N87"/>
    <mergeCell ref="C88:E88"/>
    <mergeCell ref="C89:E89"/>
    <mergeCell ref="C90:E90"/>
    <mergeCell ref="C91:E91"/>
    <mergeCell ref="C102:E10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  <mergeCell ref="C112:N112"/>
    <mergeCell ref="C113:E113"/>
    <mergeCell ref="C114:E114"/>
    <mergeCell ref="C115:E115"/>
    <mergeCell ref="C116:E116"/>
    <mergeCell ref="C107:E107"/>
    <mergeCell ref="C108:E108"/>
    <mergeCell ref="C109:E109"/>
    <mergeCell ref="C110:E110"/>
    <mergeCell ref="C111:E111"/>
    <mergeCell ref="C122:E122"/>
    <mergeCell ref="C123:E123"/>
    <mergeCell ref="C124:E124"/>
    <mergeCell ref="C125:N125"/>
    <mergeCell ref="C126:E126"/>
    <mergeCell ref="C117:E117"/>
    <mergeCell ref="C118:E118"/>
    <mergeCell ref="C119:E119"/>
    <mergeCell ref="C120:E120"/>
    <mergeCell ref="C121:E121"/>
    <mergeCell ref="C132:E132"/>
    <mergeCell ref="C133:E133"/>
    <mergeCell ref="C134:E134"/>
    <mergeCell ref="C135:E135"/>
    <mergeCell ref="C136:E136"/>
    <mergeCell ref="C127:E127"/>
    <mergeCell ref="C128:E128"/>
    <mergeCell ref="C129:E129"/>
    <mergeCell ref="C130:E130"/>
    <mergeCell ref="C131:E131"/>
    <mergeCell ref="C142:E142"/>
    <mergeCell ref="C143:E143"/>
    <mergeCell ref="C144:E144"/>
    <mergeCell ref="C145:E145"/>
    <mergeCell ref="C146:E146"/>
    <mergeCell ref="C137:E137"/>
    <mergeCell ref="C138:N138"/>
    <mergeCell ref="C139:E139"/>
    <mergeCell ref="C140:E140"/>
    <mergeCell ref="C141:E141"/>
    <mergeCell ref="C152:E152"/>
    <mergeCell ref="C153:E153"/>
    <mergeCell ref="C154:E154"/>
    <mergeCell ref="C155:E155"/>
    <mergeCell ref="C156:E156"/>
    <mergeCell ref="C147:E147"/>
    <mergeCell ref="C148:E148"/>
    <mergeCell ref="C149:E149"/>
    <mergeCell ref="C150:E150"/>
    <mergeCell ref="C151:N151"/>
    <mergeCell ref="C162:E162"/>
    <mergeCell ref="C164:K164"/>
    <mergeCell ref="C165:K165"/>
    <mergeCell ref="C166:K166"/>
    <mergeCell ref="C167:K167"/>
    <mergeCell ref="C157:E157"/>
    <mergeCell ref="C158:E158"/>
    <mergeCell ref="C159:E159"/>
    <mergeCell ref="C160:E160"/>
    <mergeCell ref="C161:E161"/>
    <mergeCell ref="C173:K173"/>
    <mergeCell ref="C174:K174"/>
    <mergeCell ref="C175:K175"/>
    <mergeCell ref="C176:K176"/>
    <mergeCell ref="C177:K177"/>
    <mergeCell ref="C168:K168"/>
    <mergeCell ref="C169:K169"/>
    <mergeCell ref="C170:K170"/>
    <mergeCell ref="C171:K171"/>
    <mergeCell ref="C172:K172"/>
    <mergeCell ref="C183:K183"/>
    <mergeCell ref="C184:K184"/>
    <mergeCell ref="C185:K185"/>
    <mergeCell ref="C186:K186"/>
    <mergeCell ref="C187:K187"/>
    <mergeCell ref="C178:K178"/>
    <mergeCell ref="C179:K179"/>
    <mergeCell ref="C180:K180"/>
    <mergeCell ref="C181:K181"/>
    <mergeCell ref="C182:K182"/>
    <mergeCell ref="C193:E193"/>
    <mergeCell ref="C194:N194"/>
    <mergeCell ref="C195:E195"/>
    <mergeCell ref="C196:E196"/>
    <mergeCell ref="C197:N197"/>
    <mergeCell ref="A188:N188"/>
    <mergeCell ref="C189:E189"/>
    <mergeCell ref="C190:N190"/>
    <mergeCell ref="C191:N191"/>
    <mergeCell ref="C192:E192"/>
    <mergeCell ref="C203:E203"/>
    <mergeCell ref="C204:E204"/>
    <mergeCell ref="C205:N205"/>
    <mergeCell ref="C206:N206"/>
    <mergeCell ref="C207:E207"/>
    <mergeCell ref="C198:N198"/>
    <mergeCell ref="C199:E199"/>
    <mergeCell ref="C200:E200"/>
    <mergeCell ref="C201:N201"/>
    <mergeCell ref="C202:N202"/>
    <mergeCell ref="C213:N213"/>
    <mergeCell ref="C214:N214"/>
    <mergeCell ref="C215:E215"/>
    <mergeCell ref="C216:E216"/>
    <mergeCell ref="C217:N217"/>
    <mergeCell ref="C208:E208"/>
    <mergeCell ref="C209:N209"/>
    <mergeCell ref="C210:N210"/>
    <mergeCell ref="C211:E211"/>
    <mergeCell ref="C212:E212"/>
    <mergeCell ref="C223:E223"/>
    <mergeCell ref="C224:N224"/>
    <mergeCell ref="C225:E225"/>
    <mergeCell ref="C226:E226"/>
    <mergeCell ref="C227:N227"/>
    <mergeCell ref="C218:N218"/>
    <mergeCell ref="C219:E219"/>
    <mergeCell ref="C220:E220"/>
    <mergeCell ref="C221:N221"/>
    <mergeCell ref="C222:E222"/>
    <mergeCell ref="C233:N233"/>
    <mergeCell ref="C234:E234"/>
    <mergeCell ref="C235:E235"/>
    <mergeCell ref="C236:N236"/>
    <mergeCell ref="C237:E237"/>
    <mergeCell ref="C228:E228"/>
    <mergeCell ref="C229:E229"/>
    <mergeCell ref="C230:N230"/>
    <mergeCell ref="C231:E231"/>
    <mergeCell ref="C232:E232"/>
    <mergeCell ref="C243:E243"/>
    <mergeCell ref="C244:E244"/>
    <mergeCell ref="C245:N245"/>
    <mergeCell ref="C246:E246"/>
    <mergeCell ref="C247:E247"/>
    <mergeCell ref="C238:E238"/>
    <mergeCell ref="C239:N239"/>
    <mergeCell ref="C240:E240"/>
    <mergeCell ref="C241:E241"/>
    <mergeCell ref="C242:N242"/>
    <mergeCell ref="C253:E253"/>
    <mergeCell ref="C254:N254"/>
    <mergeCell ref="C255:E255"/>
    <mergeCell ref="C256:E256"/>
    <mergeCell ref="C257:N257"/>
    <mergeCell ref="C248:N248"/>
    <mergeCell ref="C249:E249"/>
    <mergeCell ref="C250:E250"/>
    <mergeCell ref="C251:N251"/>
    <mergeCell ref="C252:E252"/>
    <mergeCell ref="C263:E263"/>
    <mergeCell ref="C264:N264"/>
    <mergeCell ref="C265:E265"/>
    <mergeCell ref="C266:E266"/>
    <mergeCell ref="C267:N267"/>
    <mergeCell ref="C258:E258"/>
    <mergeCell ref="C259:E259"/>
    <mergeCell ref="C260:N260"/>
    <mergeCell ref="C261:N261"/>
    <mergeCell ref="C262:E262"/>
    <mergeCell ref="C274:K274"/>
    <mergeCell ref="C275:K275"/>
    <mergeCell ref="C276:K276"/>
    <mergeCell ref="C277:K277"/>
    <mergeCell ref="C278:K278"/>
    <mergeCell ref="C268:E268"/>
    <mergeCell ref="C270:K270"/>
    <mergeCell ref="C271:K271"/>
    <mergeCell ref="C272:K272"/>
    <mergeCell ref="C273:K273"/>
    <mergeCell ref="C285:K285"/>
    <mergeCell ref="C286:K286"/>
    <mergeCell ref="C287:K287"/>
    <mergeCell ref="C288:K288"/>
    <mergeCell ref="C289:K289"/>
    <mergeCell ref="C280:K280"/>
    <mergeCell ref="C281:K281"/>
    <mergeCell ref="C282:K282"/>
    <mergeCell ref="C283:K283"/>
    <mergeCell ref="C284:K284"/>
    <mergeCell ref="C295:K295"/>
    <mergeCell ref="C296:K296"/>
    <mergeCell ref="C297:K297"/>
    <mergeCell ref="C298:K298"/>
    <mergeCell ref="C299:K299"/>
    <mergeCell ref="C290:K290"/>
    <mergeCell ref="C291:K291"/>
    <mergeCell ref="C292:K292"/>
    <mergeCell ref="C293:K293"/>
    <mergeCell ref="C294:K294"/>
    <mergeCell ref="A313:N313"/>
    <mergeCell ref="A314:N314"/>
    <mergeCell ref="C307:L307"/>
    <mergeCell ref="C308:L308"/>
    <mergeCell ref="C309:L309"/>
    <mergeCell ref="C310:L310"/>
    <mergeCell ref="A312:N312"/>
    <mergeCell ref="C300:K300"/>
    <mergeCell ref="C301:K301"/>
    <mergeCell ref="C302:K302"/>
    <mergeCell ref="C303:K303"/>
    <mergeCell ref="C304:K304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3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234"/>
  <sheetViews>
    <sheetView topLeftCell="A186" workbookViewId="0">
      <selection activeCell="T28" sqref="T28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1.140625" style="2" customWidth="1"/>
    <col min="10" max="10" width="12.425781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0.42578125" style="3" hidden="1" customWidth="1"/>
    <col min="28" max="31" width="157.85546875" style="3" hidden="1" customWidth="1"/>
    <col min="32" max="36" width="39.5703125" style="3" hidden="1" customWidth="1"/>
    <col min="37" max="37" width="128.5703125" style="3" hidden="1" customWidth="1"/>
    <col min="38" max="40" width="96.5703125" style="3" hidden="1" customWidth="1"/>
    <col min="41" max="41" width="128.5703125" style="3" hidden="1" customWidth="1"/>
    <col min="42" max="44" width="96.5703125" style="3" hidden="1" customWidth="1"/>
    <col min="45" max="16384" width="9.140625" style="2"/>
  </cols>
  <sheetData>
    <row r="1" spans="1:29" s="4" customFormat="1" ht="15" x14ac:dyDescent="0.25">
      <c r="N1" s="5" t="s">
        <v>0</v>
      </c>
    </row>
    <row r="2" spans="1:29" s="4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 t="s">
        <v>1</v>
      </c>
    </row>
    <row r="3" spans="1:29" s="4" customFormat="1" ht="6.75" customHeight="1" x14ac:dyDescent="0.25">
      <c r="A3" s="6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"/>
    </row>
    <row r="4" spans="1:29" s="4" customFormat="1" ht="2.25" customHeight="1" x14ac:dyDescent="0.25">
      <c r="A4" s="9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29" s="4" customFormat="1" ht="11.25" customHeight="1" x14ac:dyDescent="0.25">
      <c r="A5" s="9" t="s">
        <v>2</v>
      </c>
      <c r="B5" s="10"/>
      <c r="C5" s="6"/>
      <c r="E5" s="6"/>
      <c r="F5" s="6"/>
      <c r="G5" s="136" t="s">
        <v>3</v>
      </c>
      <c r="H5" s="136"/>
      <c r="I5" s="136"/>
      <c r="J5" s="136"/>
      <c r="K5" s="136"/>
      <c r="L5" s="136"/>
      <c r="M5" s="136"/>
      <c r="N5" s="136"/>
    </row>
    <row r="6" spans="1:29" s="4" customFormat="1" ht="67.5" customHeight="1" x14ac:dyDescent="0.25">
      <c r="A6" s="9" t="s">
        <v>4</v>
      </c>
      <c r="B6" s="10"/>
      <c r="C6" s="6"/>
      <c r="E6" s="11"/>
      <c r="F6" s="11"/>
      <c r="G6" s="141" t="s">
        <v>5</v>
      </c>
      <c r="H6" s="141"/>
      <c r="I6" s="141"/>
      <c r="J6" s="141"/>
      <c r="K6" s="141"/>
      <c r="L6" s="141"/>
      <c r="M6" s="141"/>
      <c r="N6" s="141"/>
      <c r="V6" s="12" t="s">
        <v>5</v>
      </c>
    </row>
    <row r="7" spans="1:29" s="4" customFormat="1" ht="45" customHeight="1" x14ac:dyDescent="0.25">
      <c r="A7" s="140" t="s">
        <v>6</v>
      </c>
      <c r="B7" s="140"/>
      <c r="C7" s="140"/>
      <c r="D7" s="140"/>
      <c r="E7" s="140"/>
      <c r="F7" s="140"/>
      <c r="G7" s="141" t="s">
        <v>7</v>
      </c>
      <c r="H7" s="141"/>
      <c r="I7" s="141"/>
      <c r="J7" s="141"/>
      <c r="K7" s="141"/>
      <c r="L7" s="141"/>
      <c r="M7" s="141"/>
      <c r="N7" s="141"/>
      <c r="P7" s="13" t="s">
        <v>6</v>
      </c>
      <c r="Q7" s="13" t="s">
        <v>7</v>
      </c>
      <c r="R7" s="14"/>
      <c r="S7" s="14"/>
      <c r="T7" s="14"/>
      <c r="U7" s="14"/>
      <c r="W7" s="12" t="s">
        <v>7</v>
      </c>
    </row>
    <row r="8" spans="1:29" s="4" customFormat="1" ht="67.5" customHeight="1" x14ac:dyDescent="0.25">
      <c r="A8" s="143" t="s">
        <v>8</v>
      </c>
      <c r="B8" s="143"/>
      <c r="C8" s="143"/>
      <c r="D8" s="143"/>
      <c r="E8" s="143"/>
      <c r="F8" s="143"/>
      <c r="G8" s="141"/>
      <c r="H8" s="141"/>
      <c r="I8" s="141"/>
      <c r="J8" s="141"/>
      <c r="K8" s="141"/>
      <c r="L8" s="141"/>
      <c r="M8" s="141"/>
      <c r="N8" s="141"/>
      <c r="P8" s="13" t="s">
        <v>9</v>
      </c>
      <c r="Q8" s="13"/>
      <c r="R8" s="14"/>
      <c r="S8" s="14"/>
      <c r="T8" s="14"/>
      <c r="U8" s="14"/>
      <c r="X8" s="12" t="s">
        <v>10</v>
      </c>
    </row>
    <row r="9" spans="1:29" s="4" customFormat="1" ht="33.75" customHeight="1" x14ac:dyDescent="0.25">
      <c r="A9" s="140" t="s">
        <v>11</v>
      </c>
      <c r="B9" s="140"/>
      <c r="C9" s="140"/>
      <c r="D9" s="140"/>
      <c r="E9" s="140"/>
      <c r="F9" s="140"/>
      <c r="G9" s="141"/>
      <c r="H9" s="141"/>
      <c r="I9" s="141"/>
      <c r="J9" s="141"/>
      <c r="K9" s="141"/>
      <c r="L9" s="141"/>
      <c r="M9" s="141"/>
      <c r="N9" s="141"/>
      <c r="P9" s="13" t="s">
        <v>11</v>
      </c>
      <c r="Q9" s="13"/>
      <c r="R9" s="14"/>
      <c r="S9" s="14"/>
      <c r="T9" s="14"/>
      <c r="U9" s="14"/>
      <c r="Y9" s="12" t="s">
        <v>10</v>
      </c>
    </row>
    <row r="10" spans="1:29" s="4" customFormat="1" ht="11.25" customHeight="1" x14ac:dyDescent="0.25">
      <c r="A10" s="142" t="s">
        <v>12</v>
      </c>
      <c r="B10" s="142"/>
      <c r="C10" s="142"/>
      <c r="D10" s="142"/>
      <c r="E10" s="142"/>
      <c r="F10" s="142"/>
      <c r="G10" s="141"/>
      <c r="H10" s="141"/>
      <c r="I10" s="141"/>
      <c r="J10" s="141"/>
      <c r="K10" s="141"/>
      <c r="L10" s="141"/>
      <c r="M10" s="141"/>
      <c r="N10" s="141"/>
      <c r="Z10" s="12" t="s">
        <v>10</v>
      </c>
    </row>
    <row r="11" spans="1:29" s="4" customFormat="1" ht="15" x14ac:dyDescent="0.25">
      <c r="A11" s="142" t="s">
        <v>13</v>
      </c>
      <c r="B11" s="142"/>
      <c r="C11" s="142"/>
      <c r="D11" s="142"/>
      <c r="E11" s="142"/>
      <c r="F11" s="142"/>
      <c r="G11" s="141"/>
      <c r="H11" s="141"/>
      <c r="I11" s="141"/>
      <c r="J11" s="141"/>
      <c r="K11" s="141"/>
      <c r="L11" s="141"/>
      <c r="M11" s="141"/>
      <c r="N11" s="141"/>
      <c r="AA11" s="12" t="s">
        <v>10</v>
      </c>
    </row>
    <row r="12" spans="1:29" s="4" customFormat="1" ht="3.75" customHeight="1" x14ac:dyDescent="0.25">
      <c r="A12" s="15"/>
      <c r="B12" s="6"/>
      <c r="C12" s="6"/>
      <c r="D12" s="6"/>
      <c r="E12" s="6"/>
      <c r="F12" s="10"/>
      <c r="G12" s="10"/>
      <c r="H12" s="10"/>
      <c r="I12" s="10"/>
      <c r="J12" s="10"/>
      <c r="K12" s="10"/>
      <c r="L12" s="10"/>
      <c r="M12" s="10"/>
      <c r="N12" s="10"/>
    </row>
    <row r="13" spans="1:29" s="4" customFormat="1" ht="23.25" x14ac:dyDescent="0.25">
      <c r="A13" s="138" t="s">
        <v>14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AB13" s="12" t="s">
        <v>14</v>
      </c>
    </row>
    <row r="14" spans="1:29" s="4" customFormat="1" ht="15" x14ac:dyDescent="0.25">
      <c r="A14" s="135" t="s">
        <v>15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29" s="4" customFormat="1" ht="5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9" s="4" customFormat="1" ht="23.25" x14ac:dyDescent="0.25">
      <c r="A16" s="138" t="s">
        <v>14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AC16" s="12" t="s">
        <v>14</v>
      </c>
    </row>
    <row r="17" spans="1:30" s="4" customFormat="1" ht="15" x14ac:dyDescent="0.25">
      <c r="A17" s="135" t="s">
        <v>16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30" s="4" customFormat="1" ht="21" customHeight="1" x14ac:dyDescent="0.25">
      <c r="A18" s="139" t="s">
        <v>228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30" s="4" customFormat="1" ht="3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30" s="4" customFormat="1" ht="15" x14ac:dyDescent="0.25">
      <c r="A20" s="134" t="s">
        <v>229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AD20" s="12" t="s">
        <v>229</v>
      </c>
    </row>
    <row r="21" spans="1:30" s="4" customFormat="1" ht="12" customHeight="1" x14ac:dyDescent="0.25">
      <c r="A21" s="135" t="s">
        <v>19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30" s="4" customFormat="1" ht="12" customHeight="1" x14ac:dyDescent="0.25">
      <c r="A22" s="6" t="s">
        <v>20</v>
      </c>
      <c r="B22" s="18" t="s">
        <v>21</v>
      </c>
      <c r="C22" s="1" t="s">
        <v>22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</row>
    <row r="23" spans="1:30" s="4" customFormat="1" ht="12" customHeight="1" x14ac:dyDescent="0.25">
      <c r="A23" s="6" t="s">
        <v>23</v>
      </c>
      <c r="B23" s="136"/>
      <c r="C23" s="136"/>
      <c r="D23" s="136"/>
      <c r="E23" s="136"/>
      <c r="F23" s="136"/>
      <c r="G23" s="11"/>
      <c r="H23" s="11"/>
      <c r="I23" s="11"/>
      <c r="J23" s="11"/>
      <c r="K23" s="11"/>
      <c r="L23" s="11"/>
      <c r="M23" s="11"/>
      <c r="N23" s="11"/>
    </row>
    <row r="24" spans="1:30" s="4" customFormat="1" ht="15" x14ac:dyDescent="0.25">
      <c r="A24" s="6"/>
      <c r="B24" s="137" t="s">
        <v>24</v>
      </c>
      <c r="C24" s="137"/>
      <c r="D24" s="137"/>
      <c r="E24" s="137"/>
      <c r="F24" s="137"/>
      <c r="G24" s="19"/>
      <c r="H24" s="19"/>
      <c r="I24" s="19"/>
      <c r="J24" s="19"/>
      <c r="K24" s="19"/>
      <c r="L24" s="19"/>
      <c r="M24" s="20"/>
      <c r="N24" s="19"/>
    </row>
    <row r="25" spans="1:30" s="4" customFormat="1" ht="5.25" customHeight="1" x14ac:dyDescent="0.25">
      <c r="A25" s="6"/>
      <c r="B25" s="6"/>
      <c r="C25" s="6"/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30" s="4" customFormat="1" ht="12" customHeight="1" x14ac:dyDescent="0.25">
      <c r="A26" s="22" t="s">
        <v>25</v>
      </c>
      <c r="B26" s="6"/>
      <c r="C26" s="6"/>
      <c r="D26" s="23" t="s">
        <v>26</v>
      </c>
      <c r="E26" s="24"/>
      <c r="F26" s="25"/>
      <c r="G26" s="26"/>
      <c r="H26" s="26"/>
      <c r="I26" s="26"/>
      <c r="J26" s="26"/>
      <c r="K26" s="26"/>
      <c r="L26" s="26"/>
      <c r="M26" s="26"/>
      <c r="N26" s="26"/>
    </row>
    <row r="27" spans="1:30" s="4" customFormat="1" ht="7.5" customHeight="1" x14ac:dyDescent="0.25">
      <c r="A27" s="6"/>
      <c r="B27" s="8"/>
      <c r="C27" s="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30" s="4" customFormat="1" ht="12" customHeight="1" x14ac:dyDescent="0.25">
      <c r="A28" s="22" t="s">
        <v>27</v>
      </c>
      <c r="B28" s="8"/>
      <c r="C28" s="28">
        <v>1383.37</v>
      </c>
      <c r="D28" s="29" t="s">
        <v>230</v>
      </c>
      <c r="E28" s="30" t="s">
        <v>29</v>
      </c>
      <c r="G28" s="8"/>
      <c r="H28" s="8"/>
      <c r="I28" s="8"/>
      <c r="J28" s="8"/>
      <c r="K28" s="8"/>
      <c r="L28" s="31"/>
      <c r="M28" s="31"/>
      <c r="N28" s="8"/>
    </row>
    <row r="29" spans="1:30" s="4" customFormat="1" ht="11.25" customHeight="1" x14ac:dyDescent="0.25">
      <c r="A29" s="6"/>
      <c r="B29" s="32" t="s">
        <v>30</v>
      </c>
      <c r="C29" s="33"/>
      <c r="D29" s="34"/>
      <c r="E29" s="30"/>
      <c r="G29" s="8"/>
    </row>
    <row r="30" spans="1:30" s="4" customFormat="1" ht="12" customHeight="1" x14ac:dyDescent="0.25">
      <c r="A30" s="6"/>
      <c r="B30" s="35" t="s">
        <v>31</v>
      </c>
      <c r="C30" s="28">
        <v>77.66</v>
      </c>
      <c r="D30" s="29" t="s">
        <v>231</v>
      </c>
      <c r="E30" s="30" t="s">
        <v>29</v>
      </c>
      <c r="G30" s="8" t="s">
        <v>33</v>
      </c>
      <c r="I30" s="8"/>
      <c r="J30" s="8"/>
      <c r="K30" s="8"/>
      <c r="L30" s="28">
        <v>29.21</v>
      </c>
      <c r="M30" s="36" t="s">
        <v>232</v>
      </c>
      <c r="N30" s="30" t="s">
        <v>29</v>
      </c>
    </row>
    <row r="31" spans="1:30" s="4" customFormat="1" ht="12" customHeight="1" x14ac:dyDescent="0.25">
      <c r="A31" s="6"/>
      <c r="B31" s="35" t="s">
        <v>35</v>
      </c>
      <c r="C31" s="28">
        <v>45.59</v>
      </c>
      <c r="D31" s="37" t="s">
        <v>233</v>
      </c>
      <c r="E31" s="30" t="s">
        <v>29</v>
      </c>
      <c r="G31" s="8" t="s">
        <v>37</v>
      </c>
      <c r="I31" s="8"/>
      <c r="J31" s="8"/>
      <c r="K31" s="8"/>
      <c r="L31" s="263"/>
      <c r="M31" s="262">
        <v>71.69</v>
      </c>
      <c r="N31" s="30" t="s">
        <v>38</v>
      </c>
    </row>
    <row r="32" spans="1:30" s="4" customFormat="1" ht="12" customHeight="1" x14ac:dyDescent="0.25">
      <c r="A32" s="6"/>
      <c r="B32" s="35" t="s">
        <v>39</v>
      </c>
      <c r="C32" s="28">
        <v>1260.1199999999999</v>
      </c>
      <c r="D32" s="37" t="s">
        <v>234</v>
      </c>
      <c r="E32" s="30" t="s">
        <v>29</v>
      </c>
      <c r="G32" s="8" t="s">
        <v>41</v>
      </c>
      <c r="I32" s="8"/>
      <c r="J32" s="8"/>
      <c r="K32" s="8"/>
      <c r="M32" s="28">
        <v>8.4</v>
      </c>
      <c r="N32" s="30" t="s">
        <v>38</v>
      </c>
    </row>
    <row r="33" spans="1:35" s="4" customFormat="1" ht="12" customHeight="1" x14ac:dyDescent="0.25">
      <c r="A33" s="6"/>
      <c r="B33" s="35" t="s">
        <v>42</v>
      </c>
      <c r="C33" s="28">
        <v>0</v>
      </c>
      <c r="D33" s="29" t="s">
        <v>43</v>
      </c>
      <c r="E33" s="30" t="s">
        <v>29</v>
      </c>
      <c r="G33" s="8"/>
      <c r="H33" s="8"/>
      <c r="I33" s="8"/>
      <c r="J33" s="8"/>
      <c r="K33" s="8"/>
      <c r="L33" s="132" t="s">
        <v>44</v>
      </c>
      <c r="M33" s="132"/>
      <c r="N33" s="8"/>
    </row>
    <row r="34" spans="1:35" s="4" customFormat="1" ht="7.5" customHeight="1" x14ac:dyDescent="0.25">
      <c r="A34" s="38"/>
    </row>
    <row r="35" spans="1:35" s="4" customFormat="1" ht="23.25" customHeight="1" x14ac:dyDescent="0.25">
      <c r="A35" s="133" t="s">
        <v>45</v>
      </c>
      <c r="B35" s="130" t="s">
        <v>46</v>
      </c>
      <c r="C35" s="130" t="s">
        <v>47</v>
      </c>
      <c r="D35" s="130"/>
      <c r="E35" s="130"/>
      <c r="F35" s="130" t="s">
        <v>48</v>
      </c>
      <c r="G35" s="130" t="s">
        <v>49</v>
      </c>
      <c r="H35" s="130"/>
      <c r="I35" s="130"/>
      <c r="J35" s="130" t="s">
        <v>50</v>
      </c>
      <c r="K35" s="130"/>
      <c r="L35" s="130"/>
      <c r="M35" s="130" t="s">
        <v>51</v>
      </c>
      <c r="N35" s="130" t="s">
        <v>52</v>
      </c>
    </row>
    <row r="36" spans="1:35" s="4" customFormat="1" ht="28.5" customHeight="1" x14ac:dyDescent="0.25">
      <c r="A36" s="133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35" s="4" customFormat="1" ht="45" x14ac:dyDescent="0.25">
      <c r="A37" s="133"/>
      <c r="B37" s="130"/>
      <c r="C37" s="130"/>
      <c r="D37" s="130"/>
      <c r="E37" s="130"/>
      <c r="F37" s="130"/>
      <c r="G37" s="39" t="s">
        <v>53</v>
      </c>
      <c r="H37" s="39" t="s">
        <v>54</v>
      </c>
      <c r="I37" s="39" t="s">
        <v>55</v>
      </c>
      <c r="J37" s="39" t="s">
        <v>53</v>
      </c>
      <c r="K37" s="39" t="s">
        <v>54</v>
      </c>
      <c r="L37" s="39" t="s">
        <v>56</v>
      </c>
      <c r="M37" s="130"/>
      <c r="N37" s="130"/>
    </row>
    <row r="38" spans="1:35" s="4" customFormat="1" ht="15" x14ac:dyDescent="0.25">
      <c r="A38" s="40">
        <v>1</v>
      </c>
      <c r="B38" s="41">
        <v>2</v>
      </c>
      <c r="C38" s="131">
        <v>3</v>
      </c>
      <c r="D38" s="131"/>
      <c r="E38" s="131"/>
      <c r="F38" s="41">
        <v>4</v>
      </c>
      <c r="G38" s="41">
        <v>5</v>
      </c>
      <c r="H38" s="41">
        <v>6</v>
      </c>
      <c r="I38" s="41">
        <v>7</v>
      </c>
      <c r="J38" s="41">
        <v>8</v>
      </c>
      <c r="K38" s="41">
        <v>9</v>
      </c>
      <c r="L38" s="41">
        <v>10</v>
      </c>
      <c r="M38" s="41">
        <v>11</v>
      </c>
      <c r="N38" s="41">
        <v>12</v>
      </c>
    </row>
    <row r="39" spans="1:35" s="4" customFormat="1" ht="15" x14ac:dyDescent="0.25">
      <c r="A39" s="126" t="s">
        <v>57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/>
      <c r="AE39" s="42" t="s">
        <v>57</v>
      </c>
    </row>
    <row r="40" spans="1:35" s="4" customFormat="1" ht="45.75" x14ac:dyDescent="0.25">
      <c r="A40" s="43" t="s">
        <v>58</v>
      </c>
      <c r="B40" s="44" t="s">
        <v>235</v>
      </c>
      <c r="C40" s="124" t="s">
        <v>236</v>
      </c>
      <c r="D40" s="124"/>
      <c r="E40" s="124"/>
      <c r="F40" s="45" t="s">
        <v>94</v>
      </c>
      <c r="G40" s="46"/>
      <c r="H40" s="46"/>
      <c r="I40" s="47">
        <v>1</v>
      </c>
      <c r="J40" s="48"/>
      <c r="K40" s="46"/>
      <c r="L40" s="48"/>
      <c r="M40" s="46"/>
      <c r="N40" s="49"/>
      <c r="AE40" s="42"/>
      <c r="AF40" s="50" t="s">
        <v>236</v>
      </c>
    </row>
    <row r="41" spans="1:35" s="4" customFormat="1" ht="15" x14ac:dyDescent="0.25">
      <c r="A41" s="51"/>
      <c r="B41" s="52" t="s">
        <v>58</v>
      </c>
      <c r="C41" s="122" t="s">
        <v>62</v>
      </c>
      <c r="D41" s="122"/>
      <c r="E41" s="122"/>
      <c r="F41" s="54"/>
      <c r="G41" s="55"/>
      <c r="H41" s="55"/>
      <c r="I41" s="55"/>
      <c r="J41" s="56">
        <v>53.91</v>
      </c>
      <c r="K41" s="55"/>
      <c r="L41" s="56">
        <v>53.91</v>
      </c>
      <c r="M41" s="57">
        <v>42.78</v>
      </c>
      <c r="N41" s="59">
        <v>2306.27</v>
      </c>
      <c r="AE41" s="42"/>
      <c r="AF41" s="50"/>
      <c r="AG41" s="3" t="s">
        <v>62</v>
      </c>
    </row>
    <row r="42" spans="1:35" s="4" customFormat="1" ht="15" x14ac:dyDescent="0.25">
      <c r="A42" s="51"/>
      <c r="B42" s="52" t="s">
        <v>63</v>
      </c>
      <c r="C42" s="122" t="s">
        <v>64</v>
      </c>
      <c r="D42" s="122"/>
      <c r="E42" s="122"/>
      <c r="F42" s="54"/>
      <c r="G42" s="55"/>
      <c r="H42" s="55"/>
      <c r="I42" s="55"/>
      <c r="J42" s="56">
        <v>281.58</v>
      </c>
      <c r="K42" s="55"/>
      <c r="L42" s="56">
        <v>281.58</v>
      </c>
      <c r="M42" s="57">
        <v>14.05</v>
      </c>
      <c r="N42" s="59">
        <v>3956.2</v>
      </c>
      <c r="AE42" s="42"/>
      <c r="AF42" s="50"/>
      <c r="AG42" s="3" t="s">
        <v>64</v>
      </c>
    </row>
    <row r="43" spans="1:35" s="4" customFormat="1" ht="15" x14ac:dyDescent="0.25">
      <c r="A43" s="51"/>
      <c r="B43" s="52" t="s">
        <v>65</v>
      </c>
      <c r="C43" s="122" t="s">
        <v>66</v>
      </c>
      <c r="D43" s="122"/>
      <c r="E43" s="122"/>
      <c r="F43" s="54"/>
      <c r="G43" s="55"/>
      <c r="H43" s="55"/>
      <c r="I43" s="55"/>
      <c r="J43" s="56">
        <v>32.94</v>
      </c>
      <c r="K43" s="55"/>
      <c r="L43" s="56">
        <v>32.94</v>
      </c>
      <c r="M43" s="57">
        <v>42.78</v>
      </c>
      <c r="N43" s="59">
        <v>1409.17</v>
      </c>
      <c r="AE43" s="42"/>
      <c r="AF43" s="50"/>
      <c r="AG43" s="3" t="s">
        <v>66</v>
      </c>
    </row>
    <row r="44" spans="1:35" s="4" customFormat="1" ht="15" x14ac:dyDescent="0.25">
      <c r="A44" s="60"/>
      <c r="B44" s="52"/>
      <c r="C44" s="122" t="s">
        <v>67</v>
      </c>
      <c r="D44" s="122"/>
      <c r="E44" s="122"/>
      <c r="F44" s="54" t="s">
        <v>68</v>
      </c>
      <c r="G44" s="57">
        <v>6.01</v>
      </c>
      <c r="H44" s="55"/>
      <c r="I44" s="57">
        <v>6.01</v>
      </c>
      <c r="J44" s="61"/>
      <c r="K44" s="55"/>
      <c r="L44" s="61"/>
      <c r="M44" s="55"/>
      <c r="N44" s="62"/>
      <c r="AE44" s="42"/>
      <c r="AF44" s="50"/>
      <c r="AH44" s="3" t="s">
        <v>67</v>
      </c>
    </row>
    <row r="45" spans="1:35" s="4" customFormat="1" ht="15" x14ac:dyDescent="0.25">
      <c r="A45" s="60"/>
      <c r="B45" s="52"/>
      <c r="C45" s="122" t="s">
        <v>69</v>
      </c>
      <c r="D45" s="122"/>
      <c r="E45" s="122"/>
      <c r="F45" s="54" t="s">
        <v>68</v>
      </c>
      <c r="G45" s="57">
        <v>2.44</v>
      </c>
      <c r="H45" s="55"/>
      <c r="I45" s="57">
        <v>2.44</v>
      </c>
      <c r="J45" s="61"/>
      <c r="K45" s="55"/>
      <c r="L45" s="61"/>
      <c r="M45" s="55"/>
      <c r="N45" s="62"/>
      <c r="AE45" s="42"/>
      <c r="AF45" s="50"/>
      <c r="AH45" s="3" t="s">
        <v>69</v>
      </c>
    </row>
    <row r="46" spans="1:35" s="4" customFormat="1" ht="15" x14ac:dyDescent="0.25">
      <c r="A46" s="51"/>
      <c r="B46" s="52"/>
      <c r="C46" s="129" t="s">
        <v>70</v>
      </c>
      <c r="D46" s="129"/>
      <c r="E46" s="129"/>
      <c r="F46" s="63"/>
      <c r="G46" s="64"/>
      <c r="H46" s="64"/>
      <c r="I46" s="64"/>
      <c r="J46" s="65">
        <v>335.49</v>
      </c>
      <c r="K46" s="64"/>
      <c r="L46" s="65">
        <v>335.49</v>
      </c>
      <c r="M46" s="64"/>
      <c r="N46" s="66">
        <v>6262.47</v>
      </c>
      <c r="AE46" s="42"/>
      <c r="AF46" s="50"/>
      <c r="AI46" s="3" t="s">
        <v>70</v>
      </c>
    </row>
    <row r="47" spans="1:35" s="4" customFormat="1" ht="15" x14ac:dyDescent="0.25">
      <c r="A47" s="60"/>
      <c r="B47" s="52"/>
      <c r="C47" s="122" t="s">
        <v>71</v>
      </c>
      <c r="D47" s="122"/>
      <c r="E47" s="122"/>
      <c r="F47" s="54"/>
      <c r="G47" s="55"/>
      <c r="H47" s="55"/>
      <c r="I47" s="55"/>
      <c r="J47" s="61"/>
      <c r="K47" s="55"/>
      <c r="L47" s="56">
        <v>86.85</v>
      </c>
      <c r="M47" s="55"/>
      <c r="N47" s="59">
        <v>3715.44</v>
      </c>
      <c r="AE47" s="42"/>
      <c r="AF47" s="50"/>
      <c r="AH47" s="3" t="s">
        <v>71</v>
      </c>
    </row>
    <row r="48" spans="1:35" s="4" customFormat="1" ht="22.5" x14ac:dyDescent="0.25">
      <c r="A48" s="60"/>
      <c r="B48" s="52" t="s">
        <v>72</v>
      </c>
      <c r="C48" s="122" t="s">
        <v>73</v>
      </c>
      <c r="D48" s="122"/>
      <c r="E48" s="122"/>
      <c r="F48" s="54" t="s">
        <v>74</v>
      </c>
      <c r="G48" s="67">
        <v>104</v>
      </c>
      <c r="H48" s="55"/>
      <c r="I48" s="67">
        <v>104</v>
      </c>
      <c r="J48" s="61"/>
      <c r="K48" s="55"/>
      <c r="L48" s="56">
        <v>90.32</v>
      </c>
      <c r="M48" s="55"/>
      <c r="N48" s="59">
        <v>3864.06</v>
      </c>
      <c r="AE48" s="42"/>
      <c r="AF48" s="50"/>
      <c r="AH48" s="3" t="s">
        <v>73</v>
      </c>
    </row>
    <row r="49" spans="1:37" s="4" customFormat="1" ht="22.5" x14ac:dyDescent="0.25">
      <c r="A49" s="60"/>
      <c r="B49" s="52" t="s">
        <v>75</v>
      </c>
      <c r="C49" s="122" t="s">
        <v>76</v>
      </c>
      <c r="D49" s="122"/>
      <c r="E49" s="122"/>
      <c r="F49" s="54" t="s">
        <v>74</v>
      </c>
      <c r="G49" s="67">
        <v>0</v>
      </c>
      <c r="H49" s="55"/>
      <c r="I49" s="67">
        <v>0</v>
      </c>
      <c r="J49" s="61"/>
      <c r="K49" s="55"/>
      <c r="L49" s="61"/>
      <c r="M49" s="55"/>
      <c r="N49" s="62"/>
      <c r="AE49" s="42"/>
      <c r="AF49" s="50"/>
      <c r="AH49" s="3" t="s">
        <v>76</v>
      </c>
    </row>
    <row r="50" spans="1:37" s="4" customFormat="1" ht="15" x14ac:dyDescent="0.25">
      <c r="A50" s="68"/>
      <c r="B50" s="69"/>
      <c r="C50" s="124" t="s">
        <v>77</v>
      </c>
      <c r="D50" s="124"/>
      <c r="E50" s="124"/>
      <c r="F50" s="45"/>
      <c r="G50" s="46"/>
      <c r="H50" s="46"/>
      <c r="I50" s="46"/>
      <c r="J50" s="48"/>
      <c r="K50" s="46"/>
      <c r="L50" s="70">
        <v>425.81</v>
      </c>
      <c r="M50" s="64"/>
      <c r="N50" s="71">
        <v>10126.530000000001</v>
      </c>
      <c r="AE50" s="42"/>
      <c r="AF50" s="50"/>
      <c r="AJ50" s="50" t="s">
        <v>77</v>
      </c>
    </row>
    <row r="51" spans="1:37" s="4" customFormat="1" ht="45.75" x14ac:dyDescent="0.25">
      <c r="A51" s="43" t="s">
        <v>63</v>
      </c>
      <c r="B51" s="44" t="s">
        <v>237</v>
      </c>
      <c r="C51" s="124" t="s">
        <v>238</v>
      </c>
      <c r="D51" s="124"/>
      <c r="E51" s="124"/>
      <c r="F51" s="45" t="s">
        <v>94</v>
      </c>
      <c r="G51" s="46"/>
      <c r="H51" s="46"/>
      <c r="I51" s="47">
        <v>1</v>
      </c>
      <c r="J51" s="48"/>
      <c r="K51" s="46"/>
      <c r="L51" s="48"/>
      <c r="M51" s="46"/>
      <c r="N51" s="49"/>
      <c r="AE51" s="42"/>
      <c r="AF51" s="50" t="s">
        <v>238</v>
      </c>
      <c r="AJ51" s="50"/>
    </row>
    <row r="52" spans="1:37" s="4" customFormat="1" ht="15" x14ac:dyDescent="0.25">
      <c r="A52" s="51"/>
      <c r="B52" s="52" t="s">
        <v>58</v>
      </c>
      <c r="C52" s="122" t="s">
        <v>62</v>
      </c>
      <c r="D52" s="122"/>
      <c r="E52" s="122"/>
      <c r="F52" s="54"/>
      <c r="G52" s="55"/>
      <c r="H52" s="55"/>
      <c r="I52" s="55"/>
      <c r="J52" s="56">
        <v>304.51</v>
      </c>
      <c r="K52" s="55"/>
      <c r="L52" s="56">
        <v>304.51</v>
      </c>
      <c r="M52" s="57">
        <v>42.78</v>
      </c>
      <c r="N52" s="59">
        <v>13026.94</v>
      </c>
      <c r="AE52" s="42"/>
      <c r="AF52" s="50"/>
      <c r="AG52" s="3" t="s">
        <v>62</v>
      </c>
      <c r="AJ52" s="50"/>
    </row>
    <row r="53" spans="1:37" s="4" customFormat="1" ht="15" x14ac:dyDescent="0.25">
      <c r="A53" s="51"/>
      <c r="B53" s="52" t="s">
        <v>63</v>
      </c>
      <c r="C53" s="122" t="s">
        <v>64</v>
      </c>
      <c r="D53" s="122"/>
      <c r="E53" s="122"/>
      <c r="F53" s="54"/>
      <c r="G53" s="55"/>
      <c r="H53" s="55"/>
      <c r="I53" s="55"/>
      <c r="J53" s="56">
        <v>568.91999999999996</v>
      </c>
      <c r="K53" s="55"/>
      <c r="L53" s="56">
        <v>568.91999999999996</v>
      </c>
      <c r="M53" s="57">
        <v>14.05</v>
      </c>
      <c r="N53" s="59">
        <v>7993.33</v>
      </c>
      <c r="AE53" s="42"/>
      <c r="AF53" s="50"/>
      <c r="AG53" s="3" t="s">
        <v>64</v>
      </c>
      <c r="AJ53" s="50"/>
    </row>
    <row r="54" spans="1:37" s="4" customFormat="1" ht="15" x14ac:dyDescent="0.25">
      <c r="A54" s="51"/>
      <c r="B54" s="52" t="s">
        <v>65</v>
      </c>
      <c r="C54" s="122" t="s">
        <v>66</v>
      </c>
      <c r="D54" s="122"/>
      <c r="E54" s="122"/>
      <c r="F54" s="54"/>
      <c r="G54" s="55"/>
      <c r="H54" s="55"/>
      <c r="I54" s="55"/>
      <c r="J54" s="56">
        <v>66.56</v>
      </c>
      <c r="K54" s="55"/>
      <c r="L54" s="56">
        <v>66.56</v>
      </c>
      <c r="M54" s="57">
        <v>42.78</v>
      </c>
      <c r="N54" s="59">
        <v>2847.44</v>
      </c>
      <c r="AE54" s="42"/>
      <c r="AF54" s="50"/>
      <c r="AG54" s="3" t="s">
        <v>66</v>
      </c>
      <c r="AJ54" s="50"/>
    </row>
    <row r="55" spans="1:37" s="4" customFormat="1" ht="15" x14ac:dyDescent="0.25">
      <c r="A55" s="60"/>
      <c r="B55" s="52"/>
      <c r="C55" s="122" t="s">
        <v>67</v>
      </c>
      <c r="D55" s="122"/>
      <c r="E55" s="122"/>
      <c r="F55" s="54" t="s">
        <v>68</v>
      </c>
      <c r="G55" s="72">
        <v>31.2</v>
      </c>
      <c r="H55" s="55"/>
      <c r="I55" s="72">
        <v>31.2</v>
      </c>
      <c r="J55" s="61"/>
      <c r="K55" s="55"/>
      <c r="L55" s="61"/>
      <c r="M55" s="55"/>
      <c r="N55" s="62"/>
      <c r="AE55" s="42"/>
      <c r="AF55" s="50"/>
      <c r="AH55" s="3" t="s">
        <v>67</v>
      </c>
      <c r="AJ55" s="50"/>
    </row>
    <row r="56" spans="1:37" s="4" customFormat="1" ht="15" x14ac:dyDescent="0.25">
      <c r="A56" s="60"/>
      <c r="B56" s="52"/>
      <c r="C56" s="122" t="s">
        <v>69</v>
      </c>
      <c r="D56" s="122"/>
      <c r="E56" s="122"/>
      <c r="F56" s="54" t="s">
        <v>68</v>
      </c>
      <c r="G56" s="57">
        <v>4.93</v>
      </c>
      <c r="H56" s="55"/>
      <c r="I56" s="57">
        <v>4.93</v>
      </c>
      <c r="J56" s="61"/>
      <c r="K56" s="55"/>
      <c r="L56" s="61"/>
      <c r="M56" s="55"/>
      <c r="N56" s="62"/>
      <c r="AE56" s="42"/>
      <c r="AF56" s="50"/>
      <c r="AH56" s="3" t="s">
        <v>69</v>
      </c>
      <c r="AJ56" s="50"/>
    </row>
    <row r="57" spans="1:37" s="4" customFormat="1" ht="15" x14ac:dyDescent="0.25">
      <c r="A57" s="51"/>
      <c r="B57" s="52"/>
      <c r="C57" s="129" t="s">
        <v>70</v>
      </c>
      <c r="D57" s="129"/>
      <c r="E57" s="129"/>
      <c r="F57" s="63"/>
      <c r="G57" s="64"/>
      <c r="H57" s="64"/>
      <c r="I57" s="64"/>
      <c r="J57" s="65">
        <v>873.43</v>
      </c>
      <c r="K57" s="64"/>
      <c r="L57" s="65">
        <v>873.43</v>
      </c>
      <c r="M57" s="64"/>
      <c r="N57" s="66">
        <v>21020.27</v>
      </c>
      <c r="AE57" s="42"/>
      <c r="AF57" s="50"/>
      <c r="AI57" s="3" t="s">
        <v>70</v>
      </c>
      <c r="AJ57" s="50"/>
    </row>
    <row r="58" spans="1:37" s="4" customFormat="1" ht="15" x14ac:dyDescent="0.25">
      <c r="A58" s="60"/>
      <c r="B58" s="52"/>
      <c r="C58" s="122" t="s">
        <v>71</v>
      </c>
      <c r="D58" s="122"/>
      <c r="E58" s="122"/>
      <c r="F58" s="54"/>
      <c r="G58" s="55"/>
      <c r="H58" s="55"/>
      <c r="I58" s="55"/>
      <c r="J58" s="61"/>
      <c r="K58" s="55"/>
      <c r="L58" s="56">
        <v>371.07</v>
      </c>
      <c r="M58" s="55"/>
      <c r="N58" s="59">
        <v>15874.38</v>
      </c>
      <c r="AE58" s="42"/>
      <c r="AF58" s="50"/>
      <c r="AH58" s="3" t="s">
        <v>71</v>
      </c>
      <c r="AJ58" s="50"/>
    </row>
    <row r="59" spans="1:37" s="4" customFormat="1" ht="22.5" x14ac:dyDescent="0.25">
      <c r="A59" s="60"/>
      <c r="B59" s="52" t="s">
        <v>72</v>
      </c>
      <c r="C59" s="122" t="s">
        <v>73</v>
      </c>
      <c r="D59" s="122"/>
      <c r="E59" s="122"/>
      <c r="F59" s="54" t="s">
        <v>74</v>
      </c>
      <c r="G59" s="67">
        <v>104</v>
      </c>
      <c r="H59" s="55"/>
      <c r="I59" s="67">
        <v>104</v>
      </c>
      <c r="J59" s="61"/>
      <c r="K59" s="55"/>
      <c r="L59" s="56">
        <v>385.91</v>
      </c>
      <c r="M59" s="55"/>
      <c r="N59" s="59">
        <v>16509.36</v>
      </c>
      <c r="AE59" s="42"/>
      <c r="AF59" s="50"/>
      <c r="AH59" s="3" t="s">
        <v>73</v>
      </c>
      <c r="AJ59" s="50"/>
    </row>
    <row r="60" spans="1:37" s="4" customFormat="1" ht="22.5" x14ac:dyDescent="0.25">
      <c r="A60" s="60"/>
      <c r="B60" s="52" t="s">
        <v>75</v>
      </c>
      <c r="C60" s="122" t="s">
        <v>76</v>
      </c>
      <c r="D60" s="122"/>
      <c r="E60" s="122"/>
      <c r="F60" s="54" t="s">
        <v>74</v>
      </c>
      <c r="G60" s="67">
        <v>0</v>
      </c>
      <c r="H60" s="55"/>
      <c r="I60" s="67">
        <v>0</v>
      </c>
      <c r="J60" s="61"/>
      <c r="K60" s="55"/>
      <c r="L60" s="61"/>
      <c r="M60" s="55"/>
      <c r="N60" s="62"/>
      <c r="AE60" s="42"/>
      <c r="AF60" s="50"/>
      <c r="AH60" s="3" t="s">
        <v>76</v>
      </c>
      <c r="AJ60" s="50"/>
    </row>
    <row r="61" spans="1:37" s="4" customFormat="1" ht="15" x14ac:dyDescent="0.25">
      <c r="A61" s="68"/>
      <c r="B61" s="69"/>
      <c r="C61" s="124" t="s">
        <v>77</v>
      </c>
      <c r="D61" s="124"/>
      <c r="E61" s="124"/>
      <c r="F61" s="45"/>
      <c r="G61" s="46"/>
      <c r="H61" s="46"/>
      <c r="I61" s="46"/>
      <c r="J61" s="48"/>
      <c r="K61" s="46"/>
      <c r="L61" s="80">
        <v>1259.3399999999999</v>
      </c>
      <c r="M61" s="64"/>
      <c r="N61" s="71">
        <v>37529.629999999997</v>
      </c>
      <c r="AE61" s="42"/>
      <c r="AF61" s="50"/>
      <c r="AJ61" s="50" t="s">
        <v>77</v>
      </c>
    </row>
    <row r="62" spans="1:37" s="4" customFormat="1" ht="15" x14ac:dyDescent="0.25">
      <c r="A62" s="43" t="s">
        <v>65</v>
      </c>
      <c r="B62" s="44" t="s">
        <v>96</v>
      </c>
      <c r="C62" s="124" t="s">
        <v>97</v>
      </c>
      <c r="D62" s="124"/>
      <c r="E62" s="124"/>
      <c r="F62" s="45" t="s">
        <v>98</v>
      </c>
      <c r="G62" s="46"/>
      <c r="H62" s="46"/>
      <c r="I62" s="81">
        <v>0.03</v>
      </c>
      <c r="J62" s="48"/>
      <c r="K62" s="46"/>
      <c r="L62" s="48"/>
      <c r="M62" s="46"/>
      <c r="N62" s="49"/>
      <c r="AE62" s="42"/>
      <c r="AF62" s="50" t="s">
        <v>97</v>
      </c>
      <c r="AJ62" s="50"/>
    </row>
    <row r="63" spans="1:37" s="4" customFormat="1" ht="15" x14ac:dyDescent="0.25">
      <c r="A63" s="76"/>
      <c r="B63" s="53"/>
      <c r="C63" s="122" t="s">
        <v>99</v>
      </c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5"/>
      <c r="AE63" s="42"/>
      <c r="AF63" s="50"/>
      <c r="AJ63" s="50"/>
      <c r="AK63" s="3" t="s">
        <v>99</v>
      </c>
    </row>
    <row r="64" spans="1:37" s="4" customFormat="1" ht="15" x14ac:dyDescent="0.25">
      <c r="A64" s="51"/>
      <c r="B64" s="52" t="s">
        <v>58</v>
      </c>
      <c r="C64" s="122" t="s">
        <v>62</v>
      </c>
      <c r="D64" s="122"/>
      <c r="E64" s="122"/>
      <c r="F64" s="54"/>
      <c r="G64" s="55"/>
      <c r="H64" s="55"/>
      <c r="I64" s="55"/>
      <c r="J64" s="56">
        <v>396.34</v>
      </c>
      <c r="K64" s="55"/>
      <c r="L64" s="56">
        <v>11.89</v>
      </c>
      <c r="M64" s="57">
        <v>42.78</v>
      </c>
      <c r="N64" s="58">
        <v>508.65</v>
      </c>
      <c r="AE64" s="42"/>
      <c r="AF64" s="50"/>
      <c r="AG64" s="3" t="s">
        <v>62</v>
      </c>
      <c r="AJ64" s="50"/>
    </row>
    <row r="65" spans="1:37" s="4" customFormat="1" ht="15" x14ac:dyDescent="0.25">
      <c r="A65" s="51"/>
      <c r="B65" s="52" t="s">
        <v>63</v>
      </c>
      <c r="C65" s="122" t="s">
        <v>64</v>
      </c>
      <c r="D65" s="122"/>
      <c r="E65" s="122"/>
      <c r="F65" s="54"/>
      <c r="G65" s="55"/>
      <c r="H65" s="55"/>
      <c r="I65" s="55"/>
      <c r="J65" s="56">
        <v>19.41</v>
      </c>
      <c r="K65" s="55"/>
      <c r="L65" s="56">
        <v>0.57999999999999996</v>
      </c>
      <c r="M65" s="57">
        <v>14.05</v>
      </c>
      <c r="N65" s="58">
        <v>8.15</v>
      </c>
      <c r="AE65" s="42"/>
      <c r="AF65" s="50"/>
      <c r="AG65" s="3" t="s">
        <v>64</v>
      </c>
      <c r="AJ65" s="50"/>
    </row>
    <row r="66" spans="1:37" s="4" customFormat="1" ht="15" x14ac:dyDescent="0.25">
      <c r="A66" s="51"/>
      <c r="B66" s="52" t="s">
        <v>65</v>
      </c>
      <c r="C66" s="122" t="s">
        <v>66</v>
      </c>
      <c r="D66" s="122"/>
      <c r="E66" s="122"/>
      <c r="F66" s="54"/>
      <c r="G66" s="55"/>
      <c r="H66" s="55"/>
      <c r="I66" s="55"/>
      <c r="J66" s="56">
        <v>2.5099999999999998</v>
      </c>
      <c r="K66" s="55"/>
      <c r="L66" s="56">
        <v>0.08</v>
      </c>
      <c r="M66" s="57">
        <v>42.78</v>
      </c>
      <c r="N66" s="58">
        <v>3.42</v>
      </c>
      <c r="AE66" s="42"/>
      <c r="AF66" s="50"/>
      <c r="AG66" s="3" t="s">
        <v>66</v>
      </c>
      <c r="AJ66" s="50"/>
    </row>
    <row r="67" spans="1:37" s="4" customFormat="1" ht="15" x14ac:dyDescent="0.25">
      <c r="A67" s="51"/>
      <c r="B67" s="52" t="s">
        <v>82</v>
      </c>
      <c r="C67" s="122" t="s">
        <v>83</v>
      </c>
      <c r="D67" s="122"/>
      <c r="E67" s="122"/>
      <c r="F67" s="54"/>
      <c r="G67" s="55"/>
      <c r="H67" s="55"/>
      <c r="I67" s="55"/>
      <c r="J67" s="56">
        <v>402.81</v>
      </c>
      <c r="K67" s="55"/>
      <c r="L67" s="56">
        <v>12.08</v>
      </c>
      <c r="M67" s="57">
        <v>8.39</v>
      </c>
      <c r="N67" s="58">
        <v>101.35</v>
      </c>
      <c r="AE67" s="42"/>
      <c r="AF67" s="50"/>
      <c r="AG67" s="3" t="s">
        <v>83</v>
      </c>
      <c r="AJ67" s="50"/>
    </row>
    <row r="68" spans="1:37" s="4" customFormat="1" ht="15" x14ac:dyDescent="0.25">
      <c r="A68" s="60"/>
      <c r="B68" s="52"/>
      <c r="C68" s="122" t="s">
        <v>67</v>
      </c>
      <c r="D68" s="122"/>
      <c r="E68" s="122"/>
      <c r="F68" s="54" t="s">
        <v>68</v>
      </c>
      <c r="G68" s="72">
        <v>41.2</v>
      </c>
      <c r="H68" s="55"/>
      <c r="I68" s="82">
        <v>1.236</v>
      </c>
      <c r="J68" s="61"/>
      <c r="K68" s="55"/>
      <c r="L68" s="61"/>
      <c r="M68" s="55"/>
      <c r="N68" s="62"/>
      <c r="AE68" s="42"/>
      <c r="AF68" s="50"/>
      <c r="AH68" s="3" t="s">
        <v>67</v>
      </c>
      <c r="AJ68" s="50"/>
    </row>
    <row r="69" spans="1:37" s="4" customFormat="1" ht="15" x14ac:dyDescent="0.25">
      <c r="A69" s="60"/>
      <c r="B69" s="52"/>
      <c r="C69" s="122" t="s">
        <v>69</v>
      </c>
      <c r="D69" s="122"/>
      <c r="E69" s="122"/>
      <c r="F69" s="54" t="s">
        <v>68</v>
      </c>
      <c r="G69" s="72">
        <v>0.2</v>
      </c>
      <c r="H69" s="55"/>
      <c r="I69" s="82">
        <v>6.0000000000000001E-3</v>
      </c>
      <c r="J69" s="61"/>
      <c r="K69" s="55"/>
      <c r="L69" s="61"/>
      <c r="M69" s="55"/>
      <c r="N69" s="62"/>
      <c r="AE69" s="42"/>
      <c r="AF69" s="50"/>
      <c r="AH69" s="3" t="s">
        <v>69</v>
      </c>
      <c r="AJ69" s="50"/>
    </row>
    <row r="70" spans="1:37" s="4" customFormat="1" ht="15" x14ac:dyDescent="0.25">
      <c r="A70" s="51"/>
      <c r="B70" s="52"/>
      <c r="C70" s="129" t="s">
        <v>70</v>
      </c>
      <c r="D70" s="129"/>
      <c r="E70" s="129"/>
      <c r="F70" s="63"/>
      <c r="G70" s="64"/>
      <c r="H70" s="64"/>
      <c r="I70" s="64"/>
      <c r="J70" s="65">
        <v>818.56</v>
      </c>
      <c r="K70" s="64"/>
      <c r="L70" s="65">
        <v>24.55</v>
      </c>
      <c r="M70" s="64"/>
      <c r="N70" s="73">
        <v>618.15</v>
      </c>
      <c r="AE70" s="42"/>
      <c r="AF70" s="50"/>
      <c r="AI70" s="3" t="s">
        <v>70</v>
      </c>
      <c r="AJ70" s="50"/>
    </row>
    <row r="71" spans="1:37" s="4" customFormat="1" ht="15" x14ac:dyDescent="0.25">
      <c r="A71" s="60"/>
      <c r="B71" s="52"/>
      <c r="C71" s="122" t="s">
        <v>71</v>
      </c>
      <c r="D71" s="122"/>
      <c r="E71" s="122"/>
      <c r="F71" s="54"/>
      <c r="G71" s="55"/>
      <c r="H71" s="55"/>
      <c r="I71" s="55"/>
      <c r="J71" s="61"/>
      <c r="K71" s="55"/>
      <c r="L71" s="56">
        <v>11.97</v>
      </c>
      <c r="M71" s="55"/>
      <c r="N71" s="58">
        <v>512.07000000000005</v>
      </c>
      <c r="AE71" s="42"/>
      <c r="AF71" s="50"/>
      <c r="AH71" s="3" t="s">
        <v>71</v>
      </c>
      <c r="AJ71" s="50"/>
    </row>
    <row r="72" spans="1:37" s="4" customFormat="1" ht="23.25" x14ac:dyDescent="0.25">
      <c r="A72" s="60"/>
      <c r="B72" s="52" t="s">
        <v>100</v>
      </c>
      <c r="C72" s="122" t="s">
        <v>101</v>
      </c>
      <c r="D72" s="122"/>
      <c r="E72" s="122"/>
      <c r="F72" s="54" t="s">
        <v>74</v>
      </c>
      <c r="G72" s="67">
        <v>98</v>
      </c>
      <c r="H72" s="55"/>
      <c r="I72" s="67">
        <v>98</v>
      </c>
      <c r="J72" s="61"/>
      <c r="K72" s="55"/>
      <c r="L72" s="56">
        <v>11.73</v>
      </c>
      <c r="M72" s="55"/>
      <c r="N72" s="58">
        <v>501.83</v>
      </c>
      <c r="AE72" s="42"/>
      <c r="AF72" s="50"/>
      <c r="AH72" s="3" t="s">
        <v>101</v>
      </c>
      <c r="AJ72" s="50"/>
    </row>
    <row r="73" spans="1:37" s="4" customFormat="1" ht="23.25" x14ac:dyDescent="0.25">
      <c r="A73" s="60"/>
      <c r="B73" s="52" t="s">
        <v>102</v>
      </c>
      <c r="C73" s="122" t="s">
        <v>103</v>
      </c>
      <c r="D73" s="122"/>
      <c r="E73" s="122"/>
      <c r="F73" s="54" t="s">
        <v>74</v>
      </c>
      <c r="G73" s="67">
        <v>0</v>
      </c>
      <c r="H73" s="55"/>
      <c r="I73" s="67">
        <v>0</v>
      </c>
      <c r="J73" s="61"/>
      <c r="K73" s="55"/>
      <c r="L73" s="61"/>
      <c r="M73" s="55"/>
      <c r="N73" s="62"/>
      <c r="AE73" s="42"/>
      <c r="AF73" s="50"/>
      <c r="AH73" s="3" t="s">
        <v>103</v>
      </c>
      <c r="AJ73" s="50"/>
    </row>
    <row r="74" spans="1:37" s="4" customFormat="1" ht="15" x14ac:dyDescent="0.25">
      <c r="A74" s="68"/>
      <c r="B74" s="69"/>
      <c r="C74" s="124" t="s">
        <v>77</v>
      </c>
      <c r="D74" s="124"/>
      <c r="E74" s="124"/>
      <c r="F74" s="45"/>
      <c r="G74" s="46"/>
      <c r="H74" s="46"/>
      <c r="I74" s="46"/>
      <c r="J74" s="48"/>
      <c r="K74" s="46"/>
      <c r="L74" s="70">
        <v>36.28</v>
      </c>
      <c r="M74" s="64"/>
      <c r="N74" s="71">
        <v>1119.98</v>
      </c>
      <c r="AE74" s="42"/>
      <c r="AF74" s="50"/>
      <c r="AJ74" s="50" t="s">
        <v>77</v>
      </c>
    </row>
    <row r="75" spans="1:37" s="4" customFormat="1" ht="34.5" x14ac:dyDescent="0.25">
      <c r="A75" s="43" t="s">
        <v>82</v>
      </c>
      <c r="B75" s="44" t="s">
        <v>105</v>
      </c>
      <c r="C75" s="124" t="s">
        <v>106</v>
      </c>
      <c r="D75" s="124"/>
      <c r="E75" s="124"/>
      <c r="F75" s="45" t="s">
        <v>107</v>
      </c>
      <c r="G75" s="46"/>
      <c r="H75" s="46"/>
      <c r="I75" s="81">
        <v>0.15</v>
      </c>
      <c r="J75" s="48"/>
      <c r="K75" s="46"/>
      <c r="L75" s="48"/>
      <c r="M75" s="46"/>
      <c r="N75" s="49"/>
      <c r="AE75" s="42"/>
      <c r="AF75" s="50" t="s">
        <v>106</v>
      </c>
      <c r="AJ75" s="50"/>
    </row>
    <row r="76" spans="1:37" s="4" customFormat="1" ht="15" x14ac:dyDescent="0.25">
      <c r="A76" s="76"/>
      <c r="B76" s="53"/>
      <c r="C76" s="122" t="s">
        <v>239</v>
      </c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5"/>
      <c r="AE76" s="42"/>
      <c r="AF76" s="50"/>
      <c r="AJ76" s="50"/>
      <c r="AK76" s="3" t="s">
        <v>239</v>
      </c>
    </row>
    <row r="77" spans="1:37" s="4" customFormat="1" ht="15" x14ac:dyDescent="0.25">
      <c r="A77" s="51"/>
      <c r="B77" s="52" t="s">
        <v>58</v>
      </c>
      <c r="C77" s="122" t="s">
        <v>62</v>
      </c>
      <c r="D77" s="122"/>
      <c r="E77" s="122"/>
      <c r="F77" s="54"/>
      <c r="G77" s="55"/>
      <c r="H77" s="55"/>
      <c r="I77" s="55"/>
      <c r="J77" s="56">
        <v>173.9</v>
      </c>
      <c r="K77" s="55"/>
      <c r="L77" s="56">
        <v>26.09</v>
      </c>
      <c r="M77" s="57">
        <v>42.78</v>
      </c>
      <c r="N77" s="59">
        <v>1116.1300000000001</v>
      </c>
      <c r="AE77" s="42"/>
      <c r="AF77" s="50"/>
      <c r="AG77" s="3" t="s">
        <v>62</v>
      </c>
      <c r="AJ77" s="50"/>
    </row>
    <row r="78" spans="1:37" s="4" customFormat="1" ht="15" x14ac:dyDescent="0.25">
      <c r="A78" s="51"/>
      <c r="B78" s="52" t="s">
        <v>63</v>
      </c>
      <c r="C78" s="122" t="s">
        <v>64</v>
      </c>
      <c r="D78" s="122"/>
      <c r="E78" s="122"/>
      <c r="F78" s="54"/>
      <c r="G78" s="55"/>
      <c r="H78" s="55"/>
      <c r="I78" s="55"/>
      <c r="J78" s="56">
        <v>54.28</v>
      </c>
      <c r="K78" s="55"/>
      <c r="L78" s="56">
        <v>8.14</v>
      </c>
      <c r="M78" s="57">
        <v>14.05</v>
      </c>
      <c r="N78" s="58">
        <v>114.37</v>
      </c>
      <c r="AE78" s="42"/>
      <c r="AF78" s="50"/>
      <c r="AG78" s="3" t="s">
        <v>64</v>
      </c>
      <c r="AJ78" s="50"/>
    </row>
    <row r="79" spans="1:37" s="4" customFormat="1" ht="15" x14ac:dyDescent="0.25">
      <c r="A79" s="51"/>
      <c r="B79" s="52" t="s">
        <v>65</v>
      </c>
      <c r="C79" s="122" t="s">
        <v>66</v>
      </c>
      <c r="D79" s="122"/>
      <c r="E79" s="122"/>
      <c r="F79" s="54"/>
      <c r="G79" s="55"/>
      <c r="H79" s="55"/>
      <c r="I79" s="55"/>
      <c r="J79" s="56">
        <v>4.2699999999999996</v>
      </c>
      <c r="K79" s="55"/>
      <c r="L79" s="56">
        <v>0.64</v>
      </c>
      <c r="M79" s="57">
        <v>42.78</v>
      </c>
      <c r="N79" s="58">
        <v>27.38</v>
      </c>
      <c r="AE79" s="42"/>
      <c r="AF79" s="50"/>
      <c r="AG79" s="3" t="s">
        <v>66</v>
      </c>
      <c r="AJ79" s="50"/>
    </row>
    <row r="80" spans="1:37" s="4" customFormat="1" ht="15" x14ac:dyDescent="0.25">
      <c r="A80" s="51"/>
      <c r="B80" s="52" t="s">
        <v>82</v>
      </c>
      <c r="C80" s="122" t="s">
        <v>83</v>
      </c>
      <c r="D80" s="122"/>
      <c r="E80" s="122"/>
      <c r="F80" s="54"/>
      <c r="G80" s="55"/>
      <c r="H80" s="55"/>
      <c r="I80" s="55"/>
      <c r="J80" s="56">
        <v>608.39</v>
      </c>
      <c r="K80" s="55"/>
      <c r="L80" s="56">
        <v>91.26</v>
      </c>
      <c r="M80" s="57">
        <v>8.39</v>
      </c>
      <c r="N80" s="58">
        <v>765.67</v>
      </c>
      <c r="AE80" s="42"/>
      <c r="AF80" s="50"/>
      <c r="AG80" s="3" t="s">
        <v>83</v>
      </c>
      <c r="AJ80" s="50"/>
    </row>
    <row r="81" spans="1:37" s="4" customFormat="1" ht="15" x14ac:dyDescent="0.25">
      <c r="A81" s="60"/>
      <c r="B81" s="52"/>
      <c r="C81" s="122" t="s">
        <v>67</v>
      </c>
      <c r="D81" s="122"/>
      <c r="E81" s="122"/>
      <c r="F81" s="54" t="s">
        <v>68</v>
      </c>
      <c r="G81" s="72">
        <v>18.5</v>
      </c>
      <c r="H81" s="55"/>
      <c r="I81" s="82">
        <v>2.7749999999999999</v>
      </c>
      <c r="J81" s="61"/>
      <c r="K81" s="55"/>
      <c r="L81" s="61"/>
      <c r="M81" s="55"/>
      <c r="N81" s="62"/>
      <c r="AE81" s="42"/>
      <c r="AF81" s="50"/>
      <c r="AH81" s="3" t="s">
        <v>67</v>
      </c>
      <c r="AJ81" s="50"/>
    </row>
    <row r="82" spans="1:37" s="4" customFormat="1" ht="15" x14ac:dyDescent="0.25">
      <c r="A82" s="60"/>
      <c r="B82" s="52"/>
      <c r="C82" s="122" t="s">
        <v>69</v>
      </c>
      <c r="D82" s="122"/>
      <c r="E82" s="122"/>
      <c r="F82" s="54" t="s">
        <v>68</v>
      </c>
      <c r="G82" s="57">
        <v>0.34</v>
      </c>
      <c r="H82" s="55"/>
      <c r="I82" s="82">
        <v>5.0999999999999997E-2</v>
      </c>
      <c r="J82" s="61"/>
      <c r="K82" s="55"/>
      <c r="L82" s="61"/>
      <c r="M82" s="55"/>
      <c r="N82" s="62"/>
      <c r="AE82" s="42"/>
      <c r="AF82" s="50"/>
      <c r="AH82" s="3" t="s">
        <v>69</v>
      </c>
      <c r="AJ82" s="50"/>
    </row>
    <row r="83" spans="1:37" s="4" customFormat="1" ht="15" x14ac:dyDescent="0.25">
      <c r="A83" s="51"/>
      <c r="B83" s="52"/>
      <c r="C83" s="129" t="s">
        <v>70</v>
      </c>
      <c r="D83" s="129"/>
      <c r="E83" s="129"/>
      <c r="F83" s="63"/>
      <c r="G83" s="64"/>
      <c r="H83" s="64"/>
      <c r="I83" s="64"/>
      <c r="J83" s="65">
        <v>836.57</v>
      </c>
      <c r="K83" s="64"/>
      <c r="L83" s="65">
        <v>125.49</v>
      </c>
      <c r="M83" s="64"/>
      <c r="N83" s="66">
        <v>1996.17</v>
      </c>
      <c r="AE83" s="42"/>
      <c r="AF83" s="50"/>
      <c r="AI83" s="3" t="s">
        <v>70</v>
      </c>
      <c r="AJ83" s="50"/>
    </row>
    <row r="84" spans="1:37" s="4" customFormat="1" ht="15" x14ac:dyDescent="0.25">
      <c r="A84" s="60"/>
      <c r="B84" s="52"/>
      <c r="C84" s="122" t="s">
        <v>71</v>
      </c>
      <c r="D84" s="122"/>
      <c r="E84" s="122"/>
      <c r="F84" s="54"/>
      <c r="G84" s="55"/>
      <c r="H84" s="55"/>
      <c r="I84" s="55"/>
      <c r="J84" s="61"/>
      <c r="K84" s="55"/>
      <c r="L84" s="56">
        <v>26.73</v>
      </c>
      <c r="M84" s="55"/>
      <c r="N84" s="59">
        <v>1143.51</v>
      </c>
      <c r="AE84" s="42"/>
      <c r="AF84" s="50"/>
      <c r="AH84" s="3" t="s">
        <v>71</v>
      </c>
      <c r="AJ84" s="50"/>
    </row>
    <row r="85" spans="1:37" s="4" customFormat="1" ht="23.25" x14ac:dyDescent="0.25">
      <c r="A85" s="60"/>
      <c r="B85" s="52" t="s">
        <v>100</v>
      </c>
      <c r="C85" s="122" t="s">
        <v>101</v>
      </c>
      <c r="D85" s="122"/>
      <c r="E85" s="122"/>
      <c r="F85" s="54" t="s">
        <v>74</v>
      </c>
      <c r="G85" s="67">
        <v>98</v>
      </c>
      <c r="H85" s="55"/>
      <c r="I85" s="67">
        <v>98</v>
      </c>
      <c r="J85" s="61"/>
      <c r="K85" s="55"/>
      <c r="L85" s="56">
        <v>26.2</v>
      </c>
      <c r="M85" s="55"/>
      <c r="N85" s="59">
        <v>1120.6400000000001</v>
      </c>
      <c r="AE85" s="42"/>
      <c r="AF85" s="50"/>
      <c r="AH85" s="3" t="s">
        <v>101</v>
      </c>
      <c r="AJ85" s="50"/>
    </row>
    <row r="86" spans="1:37" s="4" customFormat="1" ht="23.25" x14ac:dyDescent="0.25">
      <c r="A86" s="60"/>
      <c r="B86" s="52" t="s">
        <v>102</v>
      </c>
      <c r="C86" s="122" t="s">
        <v>103</v>
      </c>
      <c r="D86" s="122"/>
      <c r="E86" s="122"/>
      <c r="F86" s="54" t="s">
        <v>74</v>
      </c>
      <c r="G86" s="67">
        <v>0</v>
      </c>
      <c r="H86" s="55"/>
      <c r="I86" s="67">
        <v>0</v>
      </c>
      <c r="J86" s="61"/>
      <c r="K86" s="55"/>
      <c r="L86" s="61"/>
      <c r="M86" s="55"/>
      <c r="N86" s="62"/>
      <c r="AE86" s="42"/>
      <c r="AF86" s="50"/>
      <c r="AH86" s="3" t="s">
        <v>103</v>
      </c>
      <c r="AJ86" s="50"/>
    </row>
    <row r="87" spans="1:37" s="4" customFormat="1" ht="15" x14ac:dyDescent="0.25">
      <c r="A87" s="68"/>
      <c r="B87" s="69"/>
      <c r="C87" s="124" t="s">
        <v>77</v>
      </c>
      <c r="D87" s="124"/>
      <c r="E87" s="124"/>
      <c r="F87" s="45"/>
      <c r="G87" s="46"/>
      <c r="H87" s="46"/>
      <c r="I87" s="46"/>
      <c r="J87" s="48"/>
      <c r="K87" s="46"/>
      <c r="L87" s="70">
        <v>151.69</v>
      </c>
      <c r="M87" s="64"/>
      <c r="N87" s="71">
        <v>3116.81</v>
      </c>
      <c r="AE87" s="42"/>
      <c r="AF87" s="50"/>
      <c r="AJ87" s="50" t="s">
        <v>77</v>
      </c>
    </row>
    <row r="88" spans="1:37" s="4" customFormat="1" ht="23.25" x14ac:dyDescent="0.25">
      <c r="A88" s="43" t="s">
        <v>86</v>
      </c>
      <c r="B88" s="44" t="s">
        <v>110</v>
      </c>
      <c r="C88" s="124" t="s">
        <v>111</v>
      </c>
      <c r="D88" s="124"/>
      <c r="E88" s="124"/>
      <c r="F88" s="45" t="s">
        <v>107</v>
      </c>
      <c r="G88" s="46"/>
      <c r="H88" s="46"/>
      <c r="I88" s="81">
        <v>1.1499999999999999</v>
      </c>
      <c r="J88" s="48"/>
      <c r="K88" s="46"/>
      <c r="L88" s="48"/>
      <c r="M88" s="46"/>
      <c r="N88" s="49"/>
      <c r="AE88" s="42"/>
      <c r="AF88" s="50" t="s">
        <v>111</v>
      </c>
      <c r="AJ88" s="50"/>
    </row>
    <row r="89" spans="1:37" s="4" customFormat="1" ht="15" x14ac:dyDescent="0.25">
      <c r="A89" s="76"/>
      <c r="B89" s="53"/>
      <c r="C89" s="122" t="s">
        <v>240</v>
      </c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5"/>
      <c r="AE89" s="42"/>
      <c r="AF89" s="50"/>
      <c r="AJ89" s="50"/>
      <c r="AK89" s="3" t="s">
        <v>240</v>
      </c>
    </row>
    <row r="90" spans="1:37" s="4" customFormat="1" ht="15" x14ac:dyDescent="0.25">
      <c r="A90" s="51"/>
      <c r="B90" s="52" t="s">
        <v>58</v>
      </c>
      <c r="C90" s="122" t="s">
        <v>62</v>
      </c>
      <c r="D90" s="122"/>
      <c r="E90" s="122"/>
      <c r="F90" s="54"/>
      <c r="G90" s="55"/>
      <c r="H90" s="55"/>
      <c r="I90" s="55"/>
      <c r="J90" s="56">
        <v>135.36000000000001</v>
      </c>
      <c r="K90" s="55"/>
      <c r="L90" s="56">
        <v>155.66</v>
      </c>
      <c r="M90" s="57">
        <v>42.78</v>
      </c>
      <c r="N90" s="59">
        <v>6659.13</v>
      </c>
      <c r="AE90" s="42"/>
      <c r="AF90" s="50"/>
      <c r="AG90" s="3" t="s">
        <v>62</v>
      </c>
      <c r="AJ90" s="50"/>
    </row>
    <row r="91" spans="1:37" s="4" customFormat="1" ht="15" x14ac:dyDescent="0.25">
      <c r="A91" s="51"/>
      <c r="B91" s="52" t="s">
        <v>63</v>
      </c>
      <c r="C91" s="122" t="s">
        <v>64</v>
      </c>
      <c r="D91" s="122"/>
      <c r="E91" s="122"/>
      <c r="F91" s="54"/>
      <c r="G91" s="55"/>
      <c r="H91" s="55"/>
      <c r="I91" s="55"/>
      <c r="J91" s="56">
        <v>58.09</v>
      </c>
      <c r="K91" s="55"/>
      <c r="L91" s="56">
        <v>66.8</v>
      </c>
      <c r="M91" s="57">
        <v>14.05</v>
      </c>
      <c r="N91" s="58">
        <v>938.54</v>
      </c>
      <c r="AE91" s="42"/>
      <c r="AF91" s="50"/>
      <c r="AG91" s="3" t="s">
        <v>64</v>
      </c>
      <c r="AJ91" s="50"/>
    </row>
    <row r="92" spans="1:37" s="4" customFormat="1" ht="15" x14ac:dyDescent="0.25">
      <c r="A92" s="51"/>
      <c r="B92" s="52" t="s">
        <v>65</v>
      </c>
      <c r="C92" s="122" t="s">
        <v>66</v>
      </c>
      <c r="D92" s="122"/>
      <c r="E92" s="122"/>
      <c r="F92" s="54"/>
      <c r="G92" s="55"/>
      <c r="H92" s="55"/>
      <c r="I92" s="55"/>
      <c r="J92" s="56">
        <v>5.0199999999999996</v>
      </c>
      <c r="K92" s="55"/>
      <c r="L92" s="56">
        <v>5.77</v>
      </c>
      <c r="M92" s="57">
        <v>42.78</v>
      </c>
      <c r="N92" s="58">
        <v>246.84</v>
      </c>
      <c r="AE92" s="42"/>
      <c r="AF92" s="50"/>
      <c r="AG92" s="3" t="s">
        <v>66</v>
      </c>
      <c r="AJ92" s="50"/>
    </row>
    <row r="93" spans="1:37" s="4" customFormat="1" ht="15" x14ac:dyDescent="0.25">
      <c r="A93" s="51"/>
      <c r="B93" s="52" t="s">
        <v>82</v>
      </c>
      <c r="C93" s="122" t="s">
        <v>83</v>
      </c>
      <c r="D93" s="122"/>
      <c r="E93" s="122"/>
      <c r="F93" s="54"/>
      <c r="G93" s="55"/>
      <c r="H93" s="55"/>
      <c r="I93" s="55"/>
      <c r="J93" s="56">
        <v>894.6</v>
      </c>
      <c r="K93" s="55"/>
      <c r="L93" s="77">
        <v>1028.79</v>
      </c>
      <c r="M93" s="57">
        <v>8.39</v>
      </c>
      <c r="N93" s="59">
        <v>8631.5499999999993</v>
      </c>
      <c r="AE93" s="42"/>
      <c r="AF93" s="50"/>
      <c r="AG93" s="3" t="s">
        <v>83</v>
      </c>
      <c r="AJ93" s="50"/>
    </row>
    <row r="94" spans="1:37" s="4" customFormat="1" ht="15" x14ac:dyDescent="0.25">
      <c r="A94" s="60"/>
      <c r="B94" s="52"/>
      <c r="C94" s="122" t="s">
        <v>67</v>
      </c>
      <c r="D94" s="122"/>
      <c r="E94" s="122"/>
      <c r="F94" s="54" t="s">
        <v>68</v>
      </c>
      <c r="G94" s="72">
        <v>14.4</v>
      </c>
      <c r="H94" s="55"/>
      <c r="I94" s="57">
        <v>16.559999999999999</v>
      </c>
      <c r="J94" s="61"/>
      <c r="K94" s="55"/>
      <c r="L94" s="61"/>
      <c r="M94" s="55"/>
      <c r="N94" s="62"/>
      <c r="AE94" s="42"/>
      <c r="AF94" s="50"/>
      <c r="AH94" s="3" t="s">
        <v>67</v>
      </c>
      <c r="AJ94" s="50"/>
    </row>
    <row r="95" spans="1:37" s="4" customFormat="1" ht="15" x14ac:dyDescent="0.25">
      <c r="A95" s="60"/>
      <c r="B95" s="52"/>
      <c r="C95" s="122" t="s">
        <v>69</v>
      </c>
      <c r="D95" s="122"/>
      <c r="E95" s="122"/>
      <c r="F95" s="54" t="s">
        <v>68</v>
      </c>
      <c r="G95" s="72">
        <v>0.4</v>
      </c>
      <c r="H95" s="55"/>
      <c r="I95" s="57">
        <v>0.46</v>
      </c>
      <c r="J95" s="61"/>
      <c r="K95" s="55"/>
      <c r="L95" s="61"/>
      <c r="M95" s="55"/>
      <c r="N95" s="62"/>
      <c r="AE95" s="42"/>
      <c r="AF95" s="50"/>
      <c r="AH95" s="3" t="s">
        <v>69</v>
      </c>
      <c r="AJ95" s="50"/>
    </row>
    <row r="96" spans="1:37" s="4" customFormat="1" ht="15" x14ac:dyDescent="0.25">
      <c r="A96" s="51"/>
      <c r="B96" s="52"/>
      <c r="C96" s="129" t="s">
        <v>70</v>
      </c>
      <c r="D96" s="129"/>
      <c r="E96" s="129"/>
      <c r="F96" s="63"/>
      <c r="G96" s="64"/>
      <c r="H96" s="64"/>
      <c r="I96" s="64"/>
      <c r="J96" s="79">
        <v>1088.05</v>
      </c>
      <c r="K96" s="64"/>
      <c r="L96" s="79">
        <v>1251.25</v>
      </c>
      <c r="M96" s="64"/>
      <c r="N96" s="66">
        <v>16229.22</v>
      </c>
      <c r="AE96" s="42"/>
      <c r="AF96" s="50"/>
      <c r="AI96" s="3" t="s">
        <v>70</v>
      </c>
      <c r="AJ96" s="50"/>
    </row>
    <row r="97" spans="1:37" s="4" customFormat="1" ht="15" x14ac:dyDescent="0.25">
      <c r="A97" s="60"/>
      <c r="B97" s="52"/>
      <c r="C97" s="122" t="s">
        <v>71</v>
      </c>
      <c r="D97" s="122"/>
      <c r="E97" s="122"/>
      <c r="F97" s="54"/>
      <c r="G97" s="55"/>
      <c r="H97" s="55"/>
      <c r="I97" s="55"/>
      <c r="J97" s="61"/>
      <c r="K97" s="55"/>
      <c r="L97" s="56">
        <v>161.43</v>
      </c>
      <c r="M97" s="55"/>
      <c r="N97" s="59">
        <v>6905.97</v>
      </c>
      <c r="AE97" s="42"/>
      <c r="AF97" s="50"/>
      <c r="AH97" s="3" t="s">
        <v>71</v>
      </c>
      <c r="AJ97" s="50"/>
    </row>
    <row r="98" spans="1:37" s="4" customFormat="1" ht="23.25" x14ac:dyDescent="0.25">
      <c r="A98" s="60"/>
      <c r="B98" s="52" t="s">
        <v>100</v>
      </c>
      <c r="C98" s="122" t="s">
        <v>101</v>
      </c>
      <c r="D98" s="122"/>
      <c r="E98" s="122"/>
      <c r="F98" s="54" t="s">
        <v>74</v>
      </c>
      <c r="G98" s="67">
        <v>98</v>
      </c>
      <c r="H98" s="55"/>
      <c r="I98" s="67">
        <v>98</v>
      </c>
      <c r="J98" s="61"/>
      <c r="K98" s="55"/>
      <c r="L98" s="56">
        <v>158.19999999999999</v>
      </c>
      <c r="M98" s="55"/>
      <c r="N98" s="59">
        <v>6767.85</v>
      </c>
      <c r="AE98" s="42"/>
      <c r="AF98" s="50"/>
      <c r="AH98" s="3" t="s">
        <v>101</v>
      </c>
      <c r="AJ98" s="50"/>
    </row>
    <row r="99" spans="1:37" s="4" customFormat="1" ht="23.25" x14ac:dyDescent="0.25">
      <c r="A99" s="60"/>
      <c r="B99" s="52" t="s">
        <v>102</v>
      </c>
      <c r="C99" s="122" t="s">
        <v>103</v>
      </c>
      <c r="D99" s="122"/>
      <c r="E99" s="122"/>
      <c r="F99" s="54" t="s">
        <v>74</v>
      </c>
      <c r="G99" s="67">
        <v>0</v>
      </c>
      <c r="H99" s="55"/>
      <c r="I99" s="67">
        <v>0</v>
      </c>
      <c r="J99" s="61"/>
      <c r="K99" s="55"/>
      <c r="L99" s="61"/>
      <c r="M99" s="55"/>
      <c r="N99" s="62"/>
      <c r="AE99" s="42"/>
      <c r="AF99" s="50"/>
      <c r="AH99" s="3" t="s">
        <v>103</v>
      </c>
      <c r="AJ99" s="50"/>
    </row>
    <row r="100" spans="1:37" s="4" customFormat="1" ht="15" x14ac:dyDescent="0.25">
      <c r="A100" s="68"/>
      <c r="B100" s="69"/>
      <c r="C100" s="124" t="s">
        <v>77</v>
      </c>
      <c r="D100" s="124"/>
      <c r="E100" s="124"/>
      <c r="F100" s="45"/>
      <c r="G100" s="46"/>
      <c r="H100" s="46"/>
      <c r="I100" s="46"/>
      <c r="J100" s="48"/>
      <c r="K100" s="46"/>
      <c r="L100" s="80">
        <v>1409.45</v>
      </c>
      <c r="M100" s="64"/>
      <c r="N100" s="71">
        <v>22997.07</v>
      </c>
      <c r="AE100" s="42"/>
      <c r="AF100" s="50"/>
      <c r="AJ100" s="50" t="s">
        <v>77</v>
      </c>
    </row>
    <row r="101" spans="1:37" s="4" customFormat="1" ht="23.25" x14ac:dyDescent="0.25">
      <c r="A101" s="43" t="s">
        <v>91</v>
      </c>
      <c r="B101" s="44" t="s">
        <v>114</v>
      </c>
      <c r="C101" s="124" t="s">
        <v>115</v>
      </c>
      <c r="D101" s="124"/>
      <c r="E101" s="124"/>
      <c r="F101" s="45" t="s">
        <v>116</v>
      </c>
      <c r="G101" s="46"/>
      <c r="H101" s="46"/>
      <c r="I101" s="83">
        <v>1.5</v>
      </c>
      <c r="J101" s="48"/>
      <c r="K101" s="46"/>
      <c r="L101" s="48"/>
      <c r="M101" s="46"/>
      <c r="N101" s="49"/>
      <c r="AE101" s="42"/>
      <c r="AF101" s="50" t="s">
        <v>115</v>
      </c>
      <c r="AJ101" s="50"/>
    </row>
    <row r="102" spans="1:37" s="4" customFormat="1" ht="15" x14ac:dyDescent="0.25">
      <c r="A102" s="76"/>
      <c r="B102" s="53"/>
      <c r="C102" s="122" t="s">
        <v>241</v>
      </c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5"/>
      <c r="AE102" s="42"/>
      <c r="AF102" s="50"/>
      <c r="AJ102" s="50"/>
      <c r="AK102" s="3" t="s">
        <v>241</v>
      </c>
    </row>
    <row r="103" spans="1:37" s="4" customFormat="1" ht="15" x14ac:dyDescent="0.25">
      <c r="A103" s="51"/>
      <c r="B103" s="52" t="s">
        <v>58</v>
      </c>
      <c r="C103" s="122" t="s">
        <v>62</v>
      </c>
      <c r="D103" s="122"/>
      <c r="E103" s="122"/>
      <c r="F103" s="54"/>
      <c r="G103" s="55"/>
      <c r="H103" s="55"/>
      <c r="I103" s="55"/>
      <c r="J103" s="56">
        <v>87.14</v>
      </c>
      <c r="K103" s="55"/>
      <c r="L103" s="56">
        <v>130.71</v>
      </c>
      <c r="M103" s="57">
        <v>42.78</v>
      </c>
      <c r="N103" s="59">
        <v>5591.77</v>
      </c>
      <c r="AE103" s="42"/>
      <c r="AF103" s="50"/>
      <c r="AG103" s="3" t="s">
        <v>62</v>
      </c>
      <c r="AJ103" s="50"/>
    </row>
    <row r="104" spans="1:37" s="4" customFormat="1" ht="15" x14ac:dyDescent="0.25">
      <c r="A104" s="51"/>
      <c r="B104" s="52" t="s">
        <v>63</v>
      </c>
      <c r="C104" s="122" t="s">
        <v>64</v>
      </c>
      <c r="D104" s="122"/>
      <c r="E104" s="122"/>
      <c r="F104" s="54"/>
      <c r="G104" s="55"/>
      <c r="H104" s="55"/>
      <c r="I104" s="55"/>
      <c r="J104" s="56">
        <v>43.02</v>
      </c>
      <c r="K104" s="55"/>
      <c r="L104" s="56">
        <v>64.53</v>
      </c>
      <c r="M104" s="57">
        <v>14.05</v>
      </c>
      <c r="N104" s="58">
        <v>906.65</v>
      </c>
      <c r="AE104" s="42"/>
      <c r="AF104" s="50"/>
      <c r="AG104" s="3" t="s">
        <v>64</v>
      </c>
      <c r="AJ104" s="50"/>
    </row>
    <row r="105" spans="1:37" s="4" customFormat="1" ht="15" x14ac:dyDescent="0.25">
      <c r="A105" s="51"/>
      <c r="B105" s="52" t="s">
        <v>65</v>
      </c>
      <c r="C105" s="122" t="s">
        <v>66</v>
      </c>
      <c r="D105" s="122"/>
      <c r="E105" s="122"/>
      <c r="F105" s="54"/>
      <c r="G105" s="55"/>
      <c r="H105" s="55"/>
      <c r="I105" s="55"/>
      <c r="J105" s="56">
        <v>4.2699999999999996</v>
      </c>
      <c r="K105" s="55"/>
      <c r="L105" s="56">
        <v>6.41</v>
      </c>
      <c r="M105" s="57">
        <v>42.78</v>
      </c>
      <c r="N105" s="58">
        <v>274.22000000000003</v>
      </c>
      <c r="AE105" s="42"/>
      <c r="AF105" s="50"/>
      <c r="AG105" s="3" t="s">
        <v>66</v>
      </c>
      <c r="AJ105" s="50"/>
    </row>
    <row r="106" spans="1:37" s="4" customFormat="1" ht="15" x14ac:dyDescent="0.25">
      <c r="A106" s="51"/>
      <c r="B106" s="52" t="s">
        <v>82</v>
      </c>
      <c r="C106" s="122" t="s">
        <v>83</v>
      </c>
      <c r="D106" s="122"/>
      <c r="E106" s="122"/>
      <c r="F106" s="54"/>
      <c r="G106" s="55"/>
      <c r="H106" s="55"/>
      <c r="I106" s="55"/>
      <c r="J106" s="56">
        <v>485.57</v>
      </c>
      <c r="K106" s="55"/>
      <c r="L106" s="56">
        <v>728.36</v>
      </c>
      <c r="M106" s="57">
        <v>8.39</v>
      </c>
      <c r="N106" s="59">
        <v>6110.94</v>
      </c>
      <c r="AE106" s="42"/>
      <c r="AF106" s="50"/>
      <c r="AG106" s="3" t="s">
        <v>83</v>
      </c>
      <c r="AJ106" s="50"/>
    </row>
    <row r="107" spans="1:37" s="4" customFormat="1" ht="15" x14ac:dyDescent="0.25">
      <c r="A107" s="60"/>
      <c r="B107" s="52"/>
      <c r="C107" s="122" t="s">
        <v>67</v>
      </c>
      <c r="D107" s="122"/>
      <c r="E107" s="122"/>
      <c r="F107" s="54" t="s">
        <v>68</v>
      </c>
      <c r="G107" s="57">
        <v>9.27</v>
      </c>
      <c r="H107" s="55"/>
      <c r="I107" s="82">
        <v>13.904999999999999</v>
      </c>
      <c r="J107" s="61"/>
      <c r="K107" s="55"/>
      <c r="L107" s="61"/>
      <c r="M107" s="55"/>
      <c r="N107" s="62"/>
      <c r="AE107" s="42"/>
      <c r="AF107" s="50"/>
      <c r="AH107" s="3" t="s">
        <v>67</v>
      </c>
      <c r="AJ107" s="50"/>
    </row>
    <row r="108" spans="1:37" s="4" customFormat="1" ht="15" x14ac:dyDescent="0.25">
      <c r="A108" s="60"/>
      <c r="B108" s="52"/>
      <c r="C108" s="122" t="s">
        <v>69</v>
      </c>
      <c r="D108" s="122"/>
      <c r="E108" s="122"/>
      <c r="F108" s="54" t="s">
        <v>68</v>
      </c>
      <c r="G108" s="57">
        <v>0.34</v>
      </c>
      <c r="H108" s="55"/>
      <c r="I108" s="57">
        <v>0.51</v>
      </c>
      <c r="J108" s="61"/>
      <c r="K108" s="55"/>
      <c r="L108" s="61"/>
      <c r="M108" s="55"/>
      <c r="N108" s="62"/>
      <c r="AE108" s="42"/>
      <c r="AF108" s="50"/>
      <c r="AH108" s="3" t="s">
        <v>69</v>
      </c>
      <c r="AJ108" s="50"/>
    </row>
    <row r="109" spans="1:37" s="4" customFormat="1" ht="15" x14ac:dyDescent="0.25">
      <c r="A109" s="51"/>
      <c r="B109" s="52"/>
      <c r="C109" s="129" t="s">
        <v>70</v>
      </c>
      <c r="D109" s="129"/>
      <c r="E109" s="129"/>
      <c r="F109" s="63"/>
      <c r="G109" s="64"/>
      <c r="H109" s="64"/>
      <c r="I109" s="64"/>
      <c r="J109" s="65">
        <v>615.73</v>
      </c>
      <c r="K109" s="64"/>
      <c r="L109" s="65">
        <v>923.6</v>
      </c>
      <c r="M109" s="64"/>
      <c r="N109" s="66">
        <v>12609.36</v>
      </c>
      <c r="AE109" s="42"/>
      <c r="AF109" s="50"/>
      <c r="AI109" s="3" t="s">
        <v>70</v>
      </c>
      <c r="AJ109" s="50"/>
    </row>
    <row r="110" spans="1:37" s="4" customFormat="1" ht="15" x14ac:dyDescent="0.25">
      <c r="A110" s="60"/>
      <c r="B110" s="52"/>
      <c r="C110" s="122" t="s">
        <v>71</v>
      </c>
      <c r="D110" s="122"/>
      <c r="E110" s="122"/>
      <c r="F110" s="54"/>
      <c r="G110" s="55"/>
      <c r="H110" s="55"/>
      <c r="I110" s="55"/>
      <c r="J110" s="61"/>
      <c r="K110" s="55"/>
      <c r="L110" s="56">
        <v>137.12</v>
      </c>
      <c r="M110" s="55"/>
      <c r="N110" s="59">
        <v>5865.99</v>
      </c>
      <c r="AE110" s="42"/>
      <c r="AF110" s="50"/>
      <c r="AH110" s="3" t="s">
        <v>71</v>
      </c>
      <c r="AJ110" s="50"/>
    </row>
    <row r="111" spans="1:37" s="4" customFormat="1" ht="23.25" x14ac:dyDescent="0.25">
      <c r="A111" s="60"/>
      <c r="B111" s="52" t="s">
        <v>100</v>
      </c>
      <c r="C111" s="122" t="s">
        <v>101</v>
      </c>
      <c r="D111" s="122"/>
      <c r="E111" s="122"/>
      <c r="F111" s="54" t="s">
        <v>74</v>
      </c>
      <c r="G111" s="67">
        <v>98</v>
      </c>
      <c r="H111" s="55"/>
      <c r="I111" s="67">
        <v>98</v>
      </c>
      <c r="J111" s="61"/>
      <c r="K111" s="55"/>
      <c r="L111" s="56">
        <v>134.38</v>
      </c>
      <c r="M111" s="55"/>
      <c r="N111" s="59">
        <v>5748.67</v>
      </c>
      <c r="AE111" s="42"/>
      <c r="AF111" s="50"/>
      <c r="AH111" s="3" t="s">
        <v>101</v>
      </c>
      <c r="AJ111" s="50"/>
    </row>
    <row r="112" spans="1:37" s="4" customFormat="1" ht="23.25" x14ac:dyDescent="0.25">
      <c r="A112" s="60"/>
      <c r="B112" s="52" t="s">
        <v>102</v>
      </c>
      <c r="C112" s="122" t="s">
        <v>103</v>
      </c>
      <c r="D112" s="122"/>
      <c r="E112" s="122"/>
      <c r="F112" s="54" t="s">
        <v>74</v>
      </c>
      <c r="G112" s="67">
        <v>0</v>
      </c>
      <c r="H112" s="55"/>
      <c r="I112" s="67">
        <v>0</v>
      </c>
      <c r="J112" s="61"/>
      <c r="K112" s="55"/>
      <c r="L112" s="61"/>
      <c r="M112" s="55"/>
      <c r="N112" s="62"/>
      <c r="AE112" s="42"/>
      <c r="AF112" s="50"/>
      <c r="AH112" s="3" t="s">
        <v>103</v>
      </c>
      <c r="AJ112" s="50"/>
    </row>
    <row r="113" spans="1:39" s="4" customFormat="1" ht="15" x14ac:dyDescent="0.25">
      <c r="A113" s="68"/>
      <c r="B113" s="69"/>
      <c r="C113" s="124" t="s">
        <v>77</v>
      </c>
      <c r="D113" s="124"/>
      <c r="E113" s="124"/>
      <c r="F113" s="45"/>
      <c r="G113" s="46"/>
      <c r="H113" s="46"/>
      <c r="I113" s="46"/>
      <c r="J113" s="48"/>
      <c r="K113" s="46"/>
      <c r="L113" s="80">
        <v>1057.98</v>
      </c>
      <c r="M113" s="64"/>
      <c r="N113" s="71">
        <v>18358.03</v>
      </c>
      <c r="AE113" s="42"/>
      <c r="AF113" s="50"/>
      <c r="AJ113" s="50" t="s">
        <v>77</v>
      </c>
    </row>
    <row r="114" spans="1:39" s="4" customFormat="1" ht="0" hidden="1" customHeight="1" x14ac:dyDescent="0.25">
      <c r="A114" s="84"/>
      <c r="B114" s="85"/>
      <c r="C114" s="85"/>
      <c r="D114" s="85"/>
      <c r="E114" s="85"/>
      <c r="F114" s="86"/>
      <c r="G114" s="86"/>
      <c r="H114" s="86"/>
      <c r="I114" s="86"/>
      <c r="J114" s="87"/>
      <c r="K114" s="86"/>
      <c r="L114" s="87"/>
      <c r="M114" s="55"/>
      <c r="N114" s="87"/>
      <c r="AE114" s="42"/>
      <c r="AF114" s="50"/>
      <c r="AJ114" s="50"/>
    </row>
    <row r="115" spans="1:39" s="4" customFormat="1" ht="15" x14ac:dyDescent="0.25">
      <c r="A115" s="88"/>
      <c r="B115" s="89"/>
      <c r="C115" s="124" t="s">
        <v>118</v>
      </c>
      <c r="D115" s="124"/>
      <c r="E115" s="124"/>
      <c r="F115" s="124"/>
      <c r="G115" s="124"/>
      <c r="H115" s="124"/>
      <c r="I115" s="124"/>
      <c r="J115" s="124"/>
      <c r="K115" s="124"/>
      <c r="L115" s="90"/>
      <c r="M115" s="91"/>
      <c r="N115" s="92"/>
      <c r="AE115" s="42"/>
      <c r="AF115" s="50"/>
      <c r="AJ115" s="50"/>
      <c r="AL115" s="50" t="s">
        <v>118</v>
      </c>
    </row>
    <row r="116" spans="1:39" s="4" customFormat="1" ht="15" x14ac:dyDescent="0.25">
      <c r="A116" s="93"/>
      <c r="B116" s="52"/>
      <c r="C116" s="122" t="s">
        <v>119</v>
      </c>
      <c r="D116" s="122"/>
      <c r="E116" s="122"/>
      <c r="F116" s="122"/>
      <c r="G116" s="122"/>
      <c r="H116" s="122"/>
      <c r="I116" s="122"/>
      <c r="J116" s="122"/>
      <c r="K116" s="122"/>
      <c r="L116" s="94">
        <v>3533.81</v>
      </c>
      <c r="M116" s="95"/>
      <c r="N116" s="96"/>
      <c r="AE116" s="42"/>
      <c r="AF116" s="50"/>
      <c r="AJ116" s="50"/>
      <c r="AL116" s="50"/>
      <c r="AM116" s="3" t="s">
        <v>119</v>
      </c>
    </row>
    <row r="117" spans="1:39" s="4" customFormat="1" ht="15" x14ac:dyDescent="0.25">
      <c r="A117" s="93"/>
      <c r="B117" s="52"/>
      <c r="C117" s="122" t="s">
        <v>120</v>
      </c>
      <c r="D117" s="122"/>
      <c r="E117" s="122"/>
      <c r="F117" s="122"/>
      <c r="G117" s="122"/>
      <c r="H117" s="122"/>
      <c r="I117" s="122"/>
      <c r="J117" s="122"/>
      <c r="K117" s="122"/>
      <c r="L117" s="97"/>
      <c r="M117" s="95"/>
      <c r="N117" s="96"/>
      <c r="AE117" s="42"/>
      <c r="AF117" s="50"/>
      <c r="AJ117" s="50"/>
      <c r="AL117" s="50"/>
      <c r="AM117" s="3" t="s">
        <v>120</v>
      </c>
    </row>
    <row r="118" spans="1:39" s="4" customFormat="1" ht="15" x14ac:dyDescent="0.25">
      <c r="A118" s="93"/>
      <c r="B118" s="52"/>
      <c r="C118" s="122" t="s">
        <v>121</v>
      </c>
      <c r="D118" s="122"/>
      <c r="E118" s="122"/>
      <c r="F118" s="122"/>
      <c r="G118" s="122"/>
      <c r="H118" s="122"/>
      <c r="I118" s="122"/>
      <c r="J118" s="122"/>
      <c r="K118" s="122"/>
      <c r="L118" s="98">
        <v>682.77</v>
      </c>
      <c r="M118" s="95"/>
      <c r="N118" s="96"/>
      <c r="AE118" s="42"/>
      <c r="AF118" s="50"/>
      <c r="AJ118" s="50"/>
      <c r="AL118" s="50"/>
      <c r="AM118" s="3" t="s">
        <v>121</v>
      </c>
    </row>
    <row r="119" spans="1:39" s="4" customFormat="1" ht="15" x14ac:dyDescent="0.25">
      <c r="A119" s="93"/>
      <c r="B119" s="52"/>
      <c r="C119" s="122" t="s">
        <v>122</v>
      </c>
      <c r="D119" s="122"/>
      <c r="E119" s="122"/>
      <c r="F119" s="122"/>
      <c r="G119" s="122"/>
      <c r="H119" s="122"/>
      <c r="I119" s="122"/>
      <c r="J119" s="122"/>
      <c r="K119" s="122"/>
      <c r="L119" s="98">
        <v>990.55</v>
      </c>
      <c r="M119" s="95"/>
      <c r="N119" s="96"/>
      <c r="AE119" s="42"/>
      <c r="AF119" s="50"/>
      <c r="AJ119" s="50"/>
      <c r="AL119" s="50"/>
      <c r="AM119" s="3" t="s">
        <v>122</v>
      </c>
    </row>
    <row r="120" spans="1:39" s="4" customFormat="1" ht="15" x14ac:dyDescent="0.25">
      <c r="A120" s="93"/>
      <c r="B120" s="52"/>
      <c r="C120" s="122" t="s">
        <v>123</v>
      </c>
      <c r="D120" s="122"/>
      <c r="E120" s="122"/>
      <c r="F120" s="122"/>
      <c r="G120" s="122"/>
      <c r="H120" s="122"/>
      <c r="I120" s="122"/>
      <c r="J120" s="122"/>
      <c r="K120" s="122"/>
      <c r="L120" s="98">
        <v>112.4</v>
      </c>
      <c r="M120" s="95"/>
      <c r="N120" s="96"/>
      <c r="AE120" s="42"/>
      <c r="AF120" s="50"/>
      <c r="AJ120" s="50"/>
      <c r="AL120" s="50"/>
      <c r="AM120" s="3" t="s">
        <v>123</v>
      </c>
    </row>
    <row r="121" spans="1:39" s="4" customFormat="1" ht="15" x14ac:dyDescent="0.25">
      <c r="A121" s="93"/>
      <c r="B121" s="52"/>
      <c r="C121" s="122" t="s">
        <v>124</v>
      </c>
      <c r="D121" s="122"/>
      <c r="E121" s="122"/>
      <c r="F121" s="122"/>
      <c r="G121" s="122"/>
      <c r="H121" s="122"/>
      <c r="I121" s="122"/>
      <c r="J121" s="122"/>
      <c r="K121" s="122"/>
      <c r="L121" s="94">
        <v>1860.49</v>
      </c>
      <c r="M121" s="95"/>
      <c r="N121" s="96"/>
      <c r="AE121" s="42"/>
      <c r="AF121" s="50"/>
      <c r="AJ121" s="50"/>
      <c r="AL121" s="50"/>
      <c r="AM121" s="3" t="s">
        <v>124</v>
      </c>
    </row>
    <row r="122" spans="1:39" s="4" customFormat="1" ht="15" x14ac:dyDescent="0.25">
      <c r="A122" s="93"/>
      <c r="B122" s="52"/>
      <c r="C122" s="122" t="s">
        <v>125</v>
      </c>
      <c r="D122" s="122"/>
      <c r="E122" s="122"/>
      <c r="F122" s="122"/>
      <c r="G122" s="122"/>
      <c r="H122" s="122"/>
      <c r="I122" s="122"/>
      <c r="J122" s="122"/>
      <c r="K122" s="122"/>
      <c r="L122" s="94">
        <v>1685.15</v>
      </c>
      <c r="M122" s="95"/>
      <c r="N122" s="96"/>
      <c r="AE122" s="42"/>
      <c r="AF122" s="50"/>
      <c r="AJ122" s="50"/>
      <c r="AL122" s="50"/>
      <c r="AM122" s="3" t="s">
        <v>125</v>
      </c>
    </row>
    <row r="123" spans="1:39" s="4" customFormat="1" ht="15" x14ac:dyDescent="0.25">
      <c r="A123" s="93"/>
      <c r="B123" s="52"/>
      <c r="C123" s="122" t="s">
        <v>120</v>
      </c>
      <c r="D123" s="122"/>
      <c r="E123" s="122"/>
      <c r="F123" s="122"/>
      <c r="G123" s="122"/>
      <c r="H123" s="122"/>
      <c r="I123" s="122"/>
      <c r="J123" s="122"/>
      <c r="K123" s="122"/>
      <c r="L123" s="97"/>
      <c r="M123" s="95"/>
      <c r="N123" s="96"/>
      <c r="AE123" s="42"/>
      <c r="AF123" s="50"/>
      <c r="AJ123" s="50"/>
      <c r="AL123" s="50"/>
      <c r="AM123" s="3" t="s">
        <v>120</v>
      </c>
    </row>
    <row r="124" spans="1:39" s="4" customFormat="1" ht="15" x14ac:dyDescent="0.25">
      <c r="A124" s="93"/>
      <c r="B124" s="52"/>
      <c r="C124" s="122" t="s">
        <v>126</v>
      </c>
      <c r="D124" s="122"/>
      <c r="E124" s="122"/>
      <c r="F124" s="122"/>
      <c r="G124" s="122"/>
      <c r="H124" s="122"/>
      <c r="I124" s="122"/>
      <c r="J124" s="122"/>
      <c r="K124" s="122"/>
      <c r="L124" s="98">
        <v>358.42</v>
      </c>
      <c r="M124" s="95"/>
      <c r="N124" s="96"/>
      <c r="AE124" s="42"/>
      <c r="AF124" s="50"/>
      <c r="AJ124" s="50"/>
      <c r="AL124" s="50"/>
      <c r="AM124" s="3" t="s">
        <v>126</v>
      </c>
    </row>
    <row r="125" spans="1:39" s="4" customFormat="1" ht="15" x14ac:dyDescent="0.25">
      <c r="A125" s="93"/>
      <c r="B125" s="52"/>
      <c r="C125" s="122" t="s">
        <v>127</v>
      </c>
      <c r="D125" s="122"/>
      <c r="E125" s="122"/>
      <c r="F125" s="122"/>
      <c r="G125" s="122"/>
      <c r="H125" s="122"/>
      <c r="I125" s="122"/>
      <c r="J125" s="122"/>
      <c r="K125" s="122"/>
      <c r="L125" s="98">
        <v>850.5</v>
      </c>
      <c r="M125" s="95"/>
      <c r="N125" s="96"/>
      <c r="AE125" s="42"/>
      <c r="AF125" s="50"/>
      <c r="AJ125" s="50"/>
      <c r="AL125" s="50"/>
      <c r="AM125" s="3" t="s">
        <v>127</v>
      </c>
    </row>
    <row r="126" spans="1:39" s="4" customFormat="1" ht="15" x14ac:dyDescent="0.25">
      <c r="A126" s="93"/>
      <c r="B126" s="52"/>
      <c r="C126" s="122" t="s">
        <v>128</v>
      </c>
      <c r="D126" s="122"/>
      <c r="E126" s="122"/>
      <c r="F126" s="122"/>
      <c r="G126" s="122"/>
      <c r="H126" s="122"/>
      <c r="I126" s="122"/>
      <c r="J126" s="122"/>
      <c r="K126" s="122"/>
      <c r="L126" s="98">
        <v>99.5</v>
      </c>
      <c r="M126" s="95"/>
      <c r="N126" s="96"/>
      <c r="AE126" s="42"/>
      <c r="AF126" s="50"/>
      <c r="AJ126" s="50"/>
      <c r="AL126" s="50"/>
      <c r="AM126" s="3" t="s">
        <v>128</v>
      </c>
    </row>
    <row r="127" spans="1:39" s="4" customFormat="1" ht="15" x14ac:dyDescent="0.25">
      <c r="A127" s="93"/>
      <c r="B127" s="52"/>
      <c r="C127" s="122" t="s">
        <v>130</v>
      </c>
      <c r="D127" s="122"/>
      <c r="E127" s="122"/>
      <c r="F127" s="122"/>
      <c r="G127" s="122"/>
      <c r="H127" s="122"/>
      <c r="I127" s="122"/>
      <c r="J127" s="122"/>
      <c r="K127" s="122"/>
      <c r="L127" s="98">
        <v>476.23</v>
      </c>
      <c r="M127" s="95"/>
      <c r="N127" s="96"/>
      <c r="AE127" s="42"/>
      <c r="AF127" s="50"/>
      <c r="AJ127" s="50"/>
      <c r="AL127" s="50"/>
      <c r="AM127" s="3" t="s">
        <v>130</v>
      </c>
    </row>
    <row r="128" spans="1:39" s="4" customFormat="1" ht="15" x14ac:dyDescent="0.25">
      <c r="A128" s="93"/>
      <c r="B128" s="52"/>
      <c r="C128" s="122" t="s">
        <v>131</v>
      </c>
      <c r="D128" s="122"/>
      <c r="E128" s="122"/>
      <c r="F128" s="122"/>
      <c r="G128" s="122"/>
      <c r="H128" s="122"/>
      <c r="I128" s="122"/>
      <c r="J128" s="122"/>
      <c r="K128" s="122"/>
      <c r="L128" s="94">
        <v>2655.4</v>
      </c>
      <c r="M128" s="95"/>
      <c r="N128" s="96"/>
      <c r="AE128" s="42"/>
      <c r="AF128" s="50"/>
      <c r="AJ128" s="50"/>
      <c r="AL128" s="50"/>
      <c r="AM128" s="3" t="s">
        <v>131</v>
      </c>
    </row>
    <row r="129" spans="1:41" s="4" customFormat="1" ht="15" x14ac:dyDescent="0.25">
      <c r="A129" s="93"/>
      <c r="B129" s="52"/>
      <c r="C129" s="122" t="s">
        <v>120</v>
      </c>
      <c r="D129" s="122"/>
      <c r="E129" s="122"/>
      <c r="F129" s="122"/>
      <c r="G129" s="122"/>
      <c r="H129" s="122"/>
      <c r="I129" s="122"/>
      <c r="J129" s="122"/>
      <c r="K129" s="122"/>
      <c r="L129" s="97"/>
      <c r="M129" s="95"/>
      <c r="N129" s="96"/>
      <c r="AE129" s="42"/>
      <c r="AF129" s="50"/>
      <c r="AJ129" s="50"/>
      <c r="AL129" s="50"/>
      <c r="AM129" s="3" t="s">
        <v>120</v>
      </c>
    </row>
    <row r="130" spans="1:41" s="4" customFormat="1" ht="15" x14ac:dyDescent="0.25">
      <c r="A130" s="93"/>
      <c r="B130" s="52"/>
      <c r="C130" s="122" t="s">
        <v>126</v>
      </c>
      <c r="D130" s="122"/>
      <c r="E130" s="122"/>
      <c r="F130" s="122"/>
      <c r="G130" s="122"/>
      <c r="H130" s="122"/>
      <c r="I130" s="122"/>
      <c r="J130" s="122"/>
      <c r="K130" s="122"/>
      <c r="L130" s="98">
        <v>324.35000000000002</v>
      </c>
      <c r="M130" s="95"/>
      <c r="N130" s="96"/>
      <c r="AE130" s="42"/>
      <c r="AF130" s="50"/>
      <c r="AJ130" s="50"/>
      <c r="AL130" s="50"/>
      <c r="AM130" s="3" t="s">
        <v>126</v>
      </c>
    </row>
    <row r="131" spans="1:41" s="4" customFormat="1" ht="15" x14ac:dyDescent="0.25">
      <c r="A131" s="93"/>
      <c r="B131" s="52"/>
      <c r="C131" s="122" t="s">
        <v>127</v>
      </c>
      <c r="D131" s="122"/>
      <c r="E131" s="122"/>
      <c r="F131" s="122"/>
      <c r="G131" s="122"/>
      <c r="H131" s="122"/>
      <c r="I131" s="122"/>
      <c r="J131" s="122"/>
      <c r="K131" s="122"/>
      <c r="L131" s="98">
        <v>140.05000000000001</v>
      </c>
      <c r="M131" s="95"/>
      <c r="N131" s="96"/>
      <c r="AE131" s="42"/>
      <c r="AF131" s="50"/>
      <c r="AJ131" s="50"/>
      <c r="AL131" s="50"/>
      <c r="AM131" s="3" t="s">
        <v>127</v>
      </c>
    </row>
    <row r="132" spans="1:41" s="4" customFormat="1" ht="15" x14ac:dyDescent="0.25">
      <c r="A132" s="93"/>
      <c r="B132" s="52"/>
      <c r="C132" s="122" t="s">
        <v>128</v>
      </c>
      <c r="D132" s="122"/>
      <c r="E132" s="122"/>
      <c r="F132" s="122"/>
      <c r="G132" s="122"/>
      <c r="H132" s="122"/>
      <c r="I132" s="122"/>
      <c r="J132" s="122"/>
      <c r="K132" s="122"/>
      <c r="L132" s="98">
        <v>12.9</v>
      </c>
      <c r="M132" s="95"/>
      <c r="N132" s="96"/>
      <c r="AE132" s="42"/>
      <c r="AF132" s="50"/>
      <c r="AJ132" s="50"/>
      <c r="AL132" s="50"/>
      <c r="AM132" s="3" t="s">
        <v>128</v>
      </c>
    </row>
    <row r="133" spans="1:41" s="4" customFormat="1" ht="15" x14ac:dyDescent="0.25">
      <c r="A133" s="93"/>
      <c r="B133" s="52"/>
      <c r="C133" s="122" t="s">
        <v>129</v>
      </c>
      <c r="D133" s="122"/>
      <c r="E133" s="122"/>
      <c r="F133" s="122"/>
      <c r="G133" s="122"/>
      <c r="H133" s="122"/>
      <c r="I133" s="122"/>
      <c r="J133" s="122"/>
      <c r="K133" s="122"/>
      <c r="L133" s="94">
        <v>1860.49</v>
      </c>
      <c r="M133" s="95"/>
      <c r="N133" s="96"/>
      <c r="AE133" s="42"/>
      <c r="AF133" s="50"/>
      <c r="AJ133" s="50"/>
      <c r="AL133" s="50"/>
      <c r="AM133" s="3" t="s">
        <v>129</v>
      </c>
    </row>
    <row r="134" spans="1:41" s="4" customFormat="1" ht="15" x14ac:dyDescent="0.25">
      <c r="A134" s="93"/>
      <c r="B134" s="52"/>
      <c r="C134" s="122" t="s">
        <v>130</v>
      </c>
      <c r="D134" s="122"/>
      <c r="E134" s="122"/>
      <c r="F134" s="122"/>
      <c r="G134" s="122"/>
      <c r="H134" s="122"/>
      <c r="I134" s="122"/>
      <c r="J134" s="122"/>
      <c r="K134" s="122"/>
      <c r="L134" s="98">
        <v>330.51</v>
      </c>
      <c r="M134" s="95"/>
      <c r="N134" s="96"/>
      <c r="AE134" s="42"/>
      <c r="AF134" s="50"/>
      <c r="AJ134" s="50"/>
      <c r="AL134" s="50"/>
      <c r="AM134" s="3" t="s">
        <v>130</v>
      </c>
    </row>
    <row r="135" spans="1:41" s="4" customFormat="1" ht="15" x14ac:dyDescent="0.25">
      <c r="A135" s="93"/>
      <c r="B135" s="52"/>
      <c r="C135" s="122" t="s">
        <v>132</v>
      </c>
      <c r="D135" s="122"/>
      <c r="E135" s="122"/>
      <c r="F135" s="122"/>
      <c r="G135" s="122"/>
      <c r="H135" s="122"/>
      <c r="I135" s="122"/>
      <c r="J135" s="122"/>
      <c r="K135" s="122"/>
      <c r="L135" s="98">
        <v>795.17</v>
      </c>
      <c r="M135" s="95"/>
      <c r="N135" s="96"/>
      <c r="AE135" s="42"/>
      <c r="AF135" s="50"/>
      <c r="AJ135" s="50"/>
      <c r="AL135" s="50"/>
      <c r="AM135" s="3" t="s">
        <v>132</v>
      </c>
    </row>
    <row r="136" spans="1:41" s="4" customFormat="1" ht="15" x14ac:dyDescent="0.25">
      <c r="A136" s="93"/>
      <c r="B136" s="52"/>
      <c r="C136" s="122" t="s">
        <v>133</v>
      </c>
      <c r="D136" s="122"/>
      <c r="E136" s="122"/>
      <c r="F136" s="122"/>
      <c r="G136" s="122"/>
      <c r="H136" s="122"/>
      <c r="I136" s="122"/>
      <c r="J136" s="122"/>
      <c r="K136" s="122"/>
      <c r="L136" s="98">
        <v>806.74</v>
      </c>
      <c r="M136" s="95"/>
      <c r="N136" s="96"/>
      <c r="AE136" s="42"/>
      <c r="AF136" s="50"/>
      <c r="AJ136" s="50"/>
      <c r="AL136" s="50"/>
      <c r="AM136" s="3" t="s">
        <v>133</v>
      </c>
    </row>
    <row r="137" spans="1:41" s="4" customFormat="1" ht="15" x14ac:dyDescent="0.25">
      <c r="A137" s="93"/>
      <c r="B137" s="99"/>
      <c r="C137" s="123" t="s">
        <v>134</v>
      </c>
      <c r="D137" s="123"/>
      <c r="E137" s="123"/>
      <c r="F137" s="123"/>
      <c r="G137" s="123"/>
      <c r="H137" s="123"/>
      <c r="I137" s="123"/>
      <c r="J137" s="123"/>
      <c r="K137" s="123"/>
      <c r="L137" s="100">
        <v>4340.55</v>
      </c>
      <c r="M137" s="101"/>
      <c r="N137" s="102"/>
      <c r="AE137" s="42"/>
      <c r="AF137" s="50"/>
      <c r="AJ137" s="50"/>
      <c r="AL137" s="50"/>
      <c r="AN137" s="50" t="s">
        <v>134</v>
      </c>
    </row>
    <row r="138" spans="1:41" s="4" customFormat="1" ht="15" x14ac:dyDescent="0.25">
      <c r="A138" s="126" t="s">
        <v>242</v>
      </c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8"/>
      <c r="AE138" s="42" t="s">
        <v>242</v>
      </c>
      <c r="AF138" s="50"/>
      <c r="AJ138" s="50"/>
      <c r="AL138" s="50"/>
      <c r="AN138" s="50"/>
    </row>
    <row r="139" spans="1:41" s="4" customFormat="1" ht="23.25" x14ac:dyDescent="0.25">
      <c r="A139" s="43" t="s">
        <v>243</v>
      </c>
      <c r="B139" s="44" t="s">
        <v>244</v>
      </c>
      <c r="C139" s="124" t="s">
        <v>245</v>
      </c>
      <c r="D139" s="124"/>
      <c r="E139" s="124"/>
      <c r="F139" s="45" t="s">
        <v>61</v>
      </c>
      <c r="G139" s="46"/>
      <c r="H139" s="46"/>
      <c r="I139" s="47">
        <v>1</v>
      </c>
      <c r="J139" s="80">
        <v>606901.59</v>
      </c>
      <c r="K139" s="46"/>
      <c r="L139" s="80">
        <v>98045.49</v>
      </c>
      <c r="M139" s="81">
        <v>6.19</v>
      </c>
      <c r="N139" s="71">
        <v>606901.59</v>
      </c>
      <c r="AE139" s="42"/>
      <c r="AF139" s="50" t="s">
        <v>245</v>
      </c>
      <c r="AJ139" s="50"/>
      <c r="AL139" s="50"/>
      <c r="AN139" s="50"/>
    </row>
    <row r="140" spans="1:41" s="4" customFormat="1" ht="15" x14ac:dyDescent="0.25">
      <c r="A140" s="68"/>
      <c r="B140" s="69"/>
      <c r="C140" s="122" t="s">
        <v>187</v>
      </c>
      <c r="D140" s="122"/>
      <c r="E140" s="122"/>
      <c r="F140" s="122"/>
      <c r="G140" s="122"/>
      <c r="H140" s="122"/>
      <c r="I140" s="122"/>
      <c r="J140" s="122"/>
      <c r="K140" s="122"/>
      <c r="L140" s="122"/>
      <c r="M140" s="122"/>
      <c r="N140" s="125"/>
      <c r="AE140" s="42"/>
      <c r="AF140" s="50"/>
      <c r="AJ140" s="50"/>
      <c r="AL140" s="50"/>
      <c r="AN140" s="50"/>
      <c r="AO140" s="3" t="s">
        <v>187</v>
      </c>
    </row>
    <row r="141" spans="1:41" s="4" customFormat="1" ht="15" x14ac:dyDescent="0.25">
      <c r="A141" s="68"/>
      <c r="B141" s="69"/>
      <c r="C141" s="124" t="s">
        <v>77</v>
      </c>
      <c r="D141" s="124"/>
      <c r="E141" s="124"/>
      <c r="F141" s="45"/>
      <c r="G141" s="46"/>
      <c r="H141" s="46"/>
      <c r="I141" s="46"/>
      <c r="J141" s="48"/>
      <c r="K141" s="46"/>
      <c r="L141" s="80">
        <v>98045.49</v>
      </c>
      <c r="M141" s="64"/>
      <c r="N141" s="71">
        <v>606901.59</v>
      </c>
      <c r="AE141" s="42"/>
      <c r="AF141" s="50"/>
      <c r="AJ141" s="50" t="s">
        <v>77</v>
      </c>
      <c r="AL141" s="50"/>
      <c r="AN141" s="50"/>
    </row>
    <row r="142" spans="1:41" s="4" customFormat="1" ht="23.25" x14ac:dyDescent="0.25">
      <c r="A142" s="43" t="s">
        <v>246</v>
      </c>
      <c r="B142" s="44" t="s">
        <v>247</v>
      </c>
      <c r="C142" s="124" t="s">
        <v>248</v>
      </c>
      <c r="D142" s="124"/>
      <c r="E142" s="124"/>
      <c r="F142" s="45" t="s">
        <v>61</v>
      </c>
      <c r="G142" s="46"/>
      <c r="H142" s="46"/>
      <c r="I142" s="47">
        <v>1</v>
      </c>
      <c r="J142" s="80">
        <v>653217.65</v>
      </c>
      <c r="K142" s="46"/>
      <c r="L142" s="80">
        <v>105527.89</v>
      </c>
      <c r="M142" s="81">
        <v>6.19</v>
      </c>
      <c r="N142" s="71">
        <v>653217.65</v>
      </c>
      <c r="AE142" s="42"/>
      <c r="AF142" s="50" t="s">
        <v>248</v>
      </c>
      <c r="AJ142" s="50"/>
      <c r="AL142" s="50"/>
      <c r="AN142" s="50"/>
    </row>
    <row r="143" spans="1:41" s="4" customFormat="1" ht="15" x14ac:dyDescent="0.25">
      <c r="A143" s="68"/>
      <c r="B143" s="69"/>
      <c r="C143" s="122" t="s">
        <v>187</v>
      </c>
      <c r="D143" s="122"/>
      <c r="E143" s="122"/>
      <c r="F143" s="122"/>
      <c r="G143" s="122"/>
      <c r="H143" s="122"/>
      <c r="I143" s="122"/>
      <c r="J143" s="122"/>
      <c r="K143" s="122"/>
      <c r="L143" s="122"/>
      <c r="M143" s="122"/>
      <c r="N143" s="125"/>
      <c r="AE143" s="42"/>
      <c r="AF143" s="50"/>
      <c r="AJ143" s="50"/>
      <c r="AL143" s="50"/>
      <c r="AN143" s="50"/>
      <c r="AO143" s="3" t="s">
        <v>187</v>
      </c>
    </row>
    <row r="144" spans="1:41" s="4" customFormat="1" ht="15" x14ac:dyDescent="0.25">
      <c r="A144" s="68"/>
      <c r="B144" s="69"/>
      <c r="C144" s="124" t="s">
        <v>77</v>
      </c>
      <c r="D144" s="124"/>
      <c r="E144" s="124"/>
      <c r="F144" s="45"/>
      <c r="G144" s="46"/>
      <c r="H144" s="46"/>
      <c r="I144" s="46"/>
      <c r="J144" s="48"/>
      <c r="K144" s="46"/>
      <c r="L144" s="80">
        <v>105527.89</v>
      </c>
      <c r="M144" s="64"/>
      <c r="N144" s="71">
        <v>653217.65</v>
      </c>
      <c r="AE144" s="42"/>
      <c r="AF144" s="50"/>
      <c r="AJ144" s="50" t="s">
        <v>77</v>
      </c>
      <c r="AL144" s="50"/>
      <c r="AN144" s="50"/>
    </row>
    <row r="145" spans="1:41" s="4" customFormat="1" ht="0" hidden="1" customHeight="1" x14ac:dyDescent="0.25">
      <c r="A145" s="84"/>
      <c r="B145" s="85"/>
      <c r="C145" s="85"/>
      <c r="D145" s="85"/>
      <c r="E145" s="85"/>
      <c r="F145" s="86"/>
      <c r="G145" s="86"/>
      <c r="H145" s="86"/>
      <c r="I145" s="86"/>
      <c r="J145" s="87"/>
      <c r="K145" s="86"/>
      <c r="L145" s="87"/>
      <c r="M145" s="55"/>
      <c r="N145" s="87"/>
      <c r="AE145" s="42"/>
      <c r="AF145" s="50"/>
      <c r="AJ145" s="50"/>
      <c r="AL145" s="50"/>
      <c r="AN145" s="50"/>
    </row>
    <row r="146" spans="1:41" s="4" customFormat="1" ht="15" x14ac:dyDescent="0.25">
      <c r="A146" s="88"/>
      <c r="B146" s="89"/>
      <c r="C146" s="124" t="s">
        <v>249</v>
      </c>
      <c r="D146" s="124"/>
      <c r="E146" s="124"/>
      <c r="F146" s="124"/>
      <c r="G146" s="124"/>
      <c r="H146" s="124"/>
      <c r="I146" s="124"/>
      <c r="J146" s="124"/>
      <c r="K146" s="124"/>
      <c r="L146" s="90"/>
      <c r="M146" s="91"/>
      <c r="N146" s="92"/>
      <c r="AE146" s="42"/>
      <c r="AF146" s="50"/>
      <c r="AJ146" s="50"/>
      <c r="AL146" s="50" t="s">
        <v>249</v>
      </c>
      <c r="AN146" s="50"/>
    </row>
    <row r="147" spans="1:41" s="4" customFormat="1" ht="15" x14ac:dyDescent="0.25">
      <c r="A147" s="93"/>
      <c r="B147" s="52"/>
      <c r="C147" s="122" t="s">
        <v>218</v>
      </c>
      <c r="D147" s="122"/>
      <c r="E147" s="122"/>
      <c r="F147" s="122"/>
      <c r="G147" s="122"/>
      <c r="H147" s="122"/>
      <c r="I147" s="122"/>
      <c r="J147" s="122"/>
      <c r="K147" s="122"/>
      <c r="L147" s="94">
        <v>203573.38</v>
      </c>
      <c r="M147" s="95"/>
      <c r="N147" s="96"/>
      <c r="AE147" s="42"/>
      <c r="AF147" s="50"/>
      <c r="AJ147" s="50"/>
      <c r="AL147" s="50"/>
      <c r="AM147" s="3" t="s">
        <v>218</v>
      </c>
      <c r="AN147" s="50"/>
    </row>
    <row r="148" spans="1:41" s="4" customFormat="1" ht="15" x14ac:dyDescent="0.25">
      <c r="A148" s="93"/>
      <c r="B148" s="99"/>
      <c r="C148" s="123" t="s">
        <v>250</v>
      </c>
      <c r="D148" s="123"/>
      <c r="E148" s="123"/>
      <c r="F148" s="123"/>
      <c r="G148" s="123"/>
      <c r="H148" s="123"/>
      <c r="I148" s="123"/>
      <c r="J148" s="123"/>
      <c r="K148" s="123"/>
      <c r="L148" s="100">
        <v>203573.38</v>
      </c>
      <c r="M148" s="101"/>
      <c r="N148" s="102"/>
      <c r="AE148" s="42"/>
      <c r="AF148" s="50"/>
      <c r="AJ148" s="50"/>
      <c r="AL148" s="50"/>
      <c r="AN148" s="50" t="s">
        <v>250</v>
      </c>
    </row>
    <row r="149" spans="1:41" s="4" customFormat="1" ht="15" x14ac:dyDescent="0.25">
      <c r="A149" s="126" t="s">
        <v>251</v>
      </c>
      <c r="B149" s="127"/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8"/>
      <c r="AE149" s="42" t="s">
        <v>251</v>
      </c>
      <c r="AF149" s="50"/>
      <c r="AJ149" s="50"/>
      <c r="AL149" s="50"/>
      <c r="AN149" s="50"/>
    </row>
    <row r="150" spans="1:41" s="4" customFormat="1" ht="23.25" x14ac:dyDescent="0.25">
      <c r="A150" s="43" t="s">
        <v>109</v>
      </c>
      <c r="B150" s="44" t="s">
        <v>159</v>
      </c>
      <c r="C150" s="124" t="s">
        <v>160</v>
      </c>
      <c r="D150" s="124"/>
      <c r="E150" s="124"/>
      <c r="F150" s="45" t="s">
        <v>151</v>
      </c>
      <c r="G150" s="46"/>
      <c r="H150" s="46"/>
      <c r="I150" s="103">
        <v>9.2549999999999993E-3</v>
      </c>
      <c r="J150" s="80">
        <v>14400</v>
      </c>
      <c r="K150" s="46"/>
      <c r="L150" s="70">
        <v>133.27000000000001</v>
      </c>
      <c r="M150" s="81">
        <v>8.39</v>
      </c>
      <c r="N150" s="71">
        <v>1118.1400000000001</v>
      </c>
      <c r="AE150" s="42"/>
      <c r="AF150" s="50" t="s">
        <v>160</v>
      </c>
      <c r="AJ150" s="50"/>
      <c r="AL150" s="50"/>
      <c r="AN150" s="50"/>
    </row>
    <row r="151" spans="1:41" s="4" customFormat="1" ht="15" x14ac:dyDescent="0.25">
      <c r="A151" s="68"/>
      <c r="B151" s="69"/>
      <c r="C151" s="122" t="s">
        <v>161</v>
      </c>
      <c r="D151" s="122"/>
      <c r="E151" s="122"/>
      <c r="F151" s="122"/>
      <c r="G151" s="122"/>
      <c r="H151" s="122"/>
      <c r="I151" s="122"/>
      <c r="J151" s="122"/>
      <c r="K151" s="122"/>
      <c r="L151" s="122"/>
      <c r="M151" s="122"/>
      <c r="N151" s="125"/>
      <c r="AE151" s="42"/>
      <c r="AF151" s="50"/>
      <c r="AJ151" s="50"/>
      <c r="AL151" s="50"/>
      <c r="AN151" s="50"/>
      <c r="AO151" s="3" t="s">
        <v>161</v>
      </c>
    </row>
    <row r="152" spans="1:41" s="4" customFormat="1" ht="15" x14ac:dyDescent="0.25">
      <c r="A152" s="76"/>
      <c r="B152" s="53"/>
      <c r="C152" s="122" t="s">
        <v>252</v>
      </c>
      <c r="D152" s="122"/>
      <c r="E152" s="122"/>
      <c r="F152" s="122"/>
      <c r="G152" s="122"/>
      <c r="H152" s="122"/>
      <c r="I152" s="122"/>
      <c r="J152" s="122"/>
      <c r="K152" s="122"/>
      <c r="L152" s="122"/>
      <c r="M152" s="122"/>
      <c r="N152" s="125"/>
      <c r="AE152" s="42"/>
      <c r="AF152" s="50"/>
      <c r="AJ152" s="50"/>
      <c r="AK152" s="3" t="s">
        <v>252</v>
      </c>
      <c r="AL152" s="50"/>
      <c r="AN152" s="50"/>
    </row>
    <row r="153" spans="1:41" s="4" customFormat="1" ht="15" x14ac:dyDescent="0.25">
      <c r="A153" s="68"/>
      <c r="B153" s="69"/>
      <c r="C153" s="124" t="s">
        <v>77</v>
      </c>
      <c r="D153" s="124"/>
      <c r="E153" s="124"/>
      <c r="F153" s="45"/>
      <c r="G153" s="46"/>
      <c r="H153" s="46"/>
      <c r="I153" s="46"/>
      <c r="J153" s="48"/>
      <c r="K153" s="46"/>
      <c r="L153" s="70">
        <v>133.27000000000001</v>
      </c>
      <c r="M153" s="64"/>
      <c r="N153" s="71">
        <v>1118.1400000000001</v>
      </c>
      <c r="AE153" s="42"/>
      <c r="AF153" s="50"/>
      <c r="AJ153" s="50" t="s">
        <v>77</v>
      </c>
      <c r="AL153" s="50"/>
      <c r="AN153" s="50"/>
    </row>
    <row r="154" spans="1:41" s="4" customFormat="1" ht="23.25" x14ac:dyDescent="0.25">
      <c r="A154" s="43" t="s">
        <v>113</v>
      </c>
      <c r="B154" s="44" t="s">
        <v>253</v>
      </c>
      <c r="C154" s="124" t="s">
        <v>254</v>
      </c>
      <c r="D154" s="124"/>
      <c r="E154" s="124"/>
      <c r="F154" s="45" t="s">
        <v>151</v>
      </c>
      <c r="G154" s="46"/>
      <c r="H154" s="46"/>
      <c r="I154" s="105">
        <v>0.1449</v>
      </c>
      <c r="J154" s="80">
        <v>6100</v>
      </c>
      <c r="K154" s="46"/>
      <c r="L154" s="70">
        <v>883.89</v>
      </c>
      <c r="M154" s="81">
        <v>8.39</v>
      </c>
      <c r="N154" s="71">
        <v>7415.84</v>
      </c>
      <c r="AE154" s="42"/>
      <c r="AF154" s="50" t="s">
        <v>254</v>
      </c>
      <c r="AJ154" s="50"/>
      <c r="AL154" s="50"/>
      <c r="AN154" s="50"/>
    </row>
    <row r="155" spans="1:41" s="4" customFormat="1" ht="15" x14ac:dyDescent="0.25">
      <c r="A155" s="68"/>
      <c r="B155" s="69"/>
      <c r="C155" s="122" t="s">
        <v>166</v>
      </c>
      <c r="D155" s="122"/>
      <c r="E155" s="122"/>
      <c r="F155" s="122"/>
      <c r="G155" s="122"/>
      <c r="H155" s="122"/>
      <c r="I155" s="122"/>
      <c r="J155" s="122"/>
      <c r="K155" s="122"/>
      <c r="L155" s="122"/>
      <c r="M155" s="122"/>
      <c r="N155" s="125"/>
      <c r="AE155" s="42"/>
      <c r="AF155" s="50"/>
      <c r="AJ155" s="50"/>
      <c r="AL155" s="50"/>
      <c r="AN155" s="50"/>
      <c r="AO155" s="3" t="s">
        <v>166</v>
      </c>
    </row>
    <row r="156" spans="1:41" s="4" customFormat="1" ht="15" x14ac:dyDescent="0.25">
      <c r="A156" s="76"/>
      <c r="B156" s="53"/>
      <c r="C156" s="122" t="s">
        <v>255</v>
      </c>
      <c r="D156" s="122"/>
      <c r="E156" s="122"/>
      <c r="F156" s="122"/>
      <c r="G156" s="122"/>
      <c r="H156" s="122"/>
      <c r="I156" s="122"/>
      <c r="J156" s="122"/>
      <c r="K156" s="122"/>
      <c r="L156" s="122"/>
      <c r="M156" s="122"/>
      <c r="N156" s="125"/>
      <c r="AE156" s="42"/>
      <c r="AF156" s="50"/>
      <c r="AJ156" s="50"/>
      <c r="AK156" s="3" t="s">
        <v>255</v>
      </c>
      <c r="AL156" s="50"/>
      <c r="AN156" s="50"/>
    </row>
    <row r="157" spans="1:41" s="4" customFormat="1" ht="15" x14ac:dyDescent="0.25">
      <c r="A157" s="68"/>
      <c r="B157" s="69"/>
      <c r="C157" s="124" t="s">
        <v>77</v>
      </c>
      <c r="D157" s="124"/>
      <c r="E157" s="124"/>
      <c r="F157" s="45"/>
      <c r="G157" s="46"/>
      <c r="H157" s="46"/>
      <c r="I157" s="46"/>
      <c r="J157" s="48"/>
      <c r="K157" s="46"/>
      <c r="L157" s="70">
        <v>883.89</v>
      </c>
      <c r="M157" s="64"/>
      <c r="N157" s="71">
        <v>7415.84</v>
      </c>
      <c r="AE157" s="42"/>
      <c r="AF157" s="50"/>
      <c r="AJ157" s="50" t="s">
        <v>77</v>
      </c>
      <c r="AL157" s="50"/>
      <c r="AN157" s="50"/>
    </row>
    <row r="158" spans="1:41" s="4" customFormat="1" ht="23.25" x14ac:dyDescent="0.25">
      <c r="A158" s="43" t="s">
        <v>136</v>
      </c>
      <c r="B158" s="44" t="s">
        <v>169</v>
      </c>
      <c r="C158" s="124" t="s">
        <v>170</v>
      </c>
      <c r="D158" s="124"/>
      <c r="E158" s="124"/>
      <c r="F158" s="45" t="s">
        <v>151</v>
      </c>
      <c r="G158" s="46"/>
      <c r="H158" s="46"/>
      <c r="I158" s="103">
        <v>0.141375</v>
      </c>
      <c r="J158" s="80">
        <v>5763</v>
      </c>
      <c r="K158" s="46"/>
      <c r="L158" s="70">
        <v>814.74</v>
      </c>
      <c r="M158" s="81">
        <v>8.39</v>
      </c>
      <c r="N158" s="71">
        <v>6835.67</v>
      </c>
      <c r="AE158" s="42"/>
      <c r="AF158" s="50" t="s">
        <v>170</v>
      </c>
      <c r="AJ158" s="50"/>
      <c r="AL158" s="50"/>
      <c r="AN158" s="50"/>
    </row>
    <row r="159" spans="1:41" s="4" customFormat="1" ht="15" x14ac:dyDescent="0.25">
      <c r="A159" s="68"/>
      <c r="B159" s="69"/>
      <c r="C159" s="122" t="s">
        <v>139</v>
      </c>
      <c r="D159" s="122"/>
      <c r="E159" s="122"/>
      <c r="F159" s="122"/>
      <c r="G159" s="122"/>
      <c r="H159" s="122"/>
      <c r="I159" s="122"/>
      <c r="J159" s="122"/>
      <c r="K159" s="122"/>
      <c r="L159" s="122"/>
      <c r="M159" s="122"/>
      <c r="N159" s="125"/>
      <c r="AE159" s="42"/>
      <c r="AF159" s="50"/>
      <c r="AJ159" s="50"/>
      <c r="AL159" s="50"/>
      <c r="AN159" s="50"/>
      <c r="AO159" s="3" t="s">
        <v>139</v>
      </c>
    </row>
    <row r="160" spans="1:41" s="4" customFormat="1" ht="15" x14ac:dyDescent="0.25">
      <c r="A160" s="76"/>
      <c r="B160" s="53"/>
      <c r="C160" s="122" t="s">
        <v>256</v>
      </c>
      <c r="D160" s="122"/>
      <c r="E160" s="122"/>
      <c r="F160" s="122"/>
      <c r="G160" s="122"/>
      <c r="H160" s="122"/>
      <c r="I160" s="122"/>
      <c r="J160" s="122"/>
      <c r="K160" s="122"/>
      <c r="L160" s="122"/>
      <c r="M160" s="122"/>
      <c r="N160" s="125"/>
      <c r="AE160" s="42"/>
      <c r="AF160" s="50"/>
      <c r="AJ160" s="50"/>
      <c r="AK160" s="3" t="s">
        <v>256</v>
      </c>
      <c r="AL160" s="50"/>
      <c r="AN160" s="50"/>
    </row>
    <row r="161" spans="1:41" s="4" customFormat="1" ht="15" x14ac:dyDescent="0.25">
      <c r="A161" s="68"/>
      <c r="B161" s="69"/>
      <c r="C161" s="124" t="s">
        <v>77</v>
      </c>
      <c r="D161" s="124"/>
      <c r="E161" s="124"/>
      <c r="F161" s="45"/>
      <c r="G161" s="46"/>
      <c r="H161" s="46"/>
      <c r="I161" s="46"/>
      <c r="J161" s="48"/>
      <c r="K161" s="46"/>
      <c r="L161" s="70">
        <v>814.74</v>
      </c>
      <c r="M161" s="64"/>
      <c r="N161" s="71">
        <v>6835.67</v>
      </c>
      <c r="AE161" s="42"/>
      <c r="AF161" s="50"/>
      <c r="AJ161" s="50" t="s">
        <v>77</v>
      </c>
      <c r="AL161" s="50"/>
      <c r="AN161" s="50"/>
    </row>
    <row r="162" spans="1:41" s="4" customFormat="1" ht="34.5" x14ac:dyDescent="0.25">
      <c r="A162" s="43" t="s">
        <v>141</v>
      </c>
      <c r="B162" s="44" t="s">
        <v>257</v>
      </c>
      <c r="C162" s="124" t="s">
        <v>258</v>
      </c>
      <c r="D162" s="124"/>
      <c r="E162" s="124"/>
      <c r="F162" s="45" t="s">
        <v>61</v>
      </c>
      <c r="G162" s="46"/>
      <c r="H162" s="46"/>
      <c r="I162" s="47">
        <v>2</v>
      </c>
      <c r="J162" s="70">
        <v>434.91</v>
      </c>
      <c r="K162" s="46"/>
      <c r="L162" s="70">
        <v>869.82</v>
      </c>
      <c r="M162" s="81">
        <v>8.39</v>
      </c>
      <c r="N162" s="71">
        <v>7297.79</v>
      </c>
      <c r="AE162" s="42"/>
      <c r="AF162" s="50" t="s">
        <v>258</v>
      </c>
      <c r="AJ162" s="50"/>
      <c r="AL162" s="50"/>
      <c r="AN162" s="50"/>
    </row>
    <row r="163" spans="1:41" s="4" customFormat="1" ht="15" x14ac:dyDescent="0.25">
      <c r="A163" s="68"/>
      <c r="B163" s="69"/>
      <c r="C163" s="122" t="s">
        <v>139</v>
      </c>
      <c r="D163" s="122"/>
      <c r="E163" s="122"/>
      <c r="F163" s="122"/>
      <c r="G163" s="122"/>
      <c r="H163" s="122"/>
      <c r="I163" s="122"/>
      <c r="J163" s="122"/>
      <c r="K163" s="122"/>
      <c r="L163" s="122"/>
      <c r="M163" s="122"/>
      <c r="N163" s="125"/>
      <c r="AE163" s="42"/>
      <c r="AF163" s="50"/>
      <c r="AJ163" s="50"/>
      <c r="AL163" s="50"/>
      <c r="AN163" s="50"/>
      <c r="AO163" s="3" t="s">
        <v>139</v>
      </c>
    </row>
    <row r="164" spans="1:41" s="4" customFormat="1" ht="15" x14ac:dyDescent="0.25">
      <c r="A164" s="68"/>
      <c r="B164" s="69"/>
      <c r="C164" s="124" t="s">
        <v>77</v>
      </c>
      <c r="D164" s="124"/>
      <c r="E164" s="124"/>
      <c r="F164" s="45"/>
      <c r="G164" s="46"/>
      <c r="H164" s="46"/>
      <c r="I164" s="46"/>
      <c r="J164" s="48"/>
      <c r="K164" s="46"/>
      <c r="L164" s="70">
        <v>869.82</v>
      </c>
      <c r="M164" s="64"/>
      <c r="N164" s="71">
        <v>7297.79</v>
      </c>
      <c r="AE164" s="42"/>
      <c r="AF164" s="50"/>
      <c r="AJ164" s="50" t="s">
        <v>77</v>
      </c>
      <c r="AL164" s="50"/>
      <c r="AN164" s="50"/>
    </row>
    <row r="165" spans="1:41" s="4" customFormat="1" ht="15" x14ac:dyDescent="0.25">
      <c r="A165" s="43" t="s">
        <v>144</v>
      </c>
      <c r="B165" s="44" t="s">
        <v>259</v>
      </c>
      <c r="C165" s="124" t="s">
        <v>260</v>
      </c>
      <c r="D165" s="124"/>
      <c r="E165" s="124"/>
      <c r="F165" s="45" t="s">
        <v>261</v>
      </c>
      <c r="G165" s="46"/>
      <c r="H165" s="46"/>
      <c r="I165" s="75">
        <v>3.125</v>
      </c>
      <c r="J165" s="70">
        <v>88.6</v>
      </c>
      <c r="K165" s="46"/>
      <c r="L165" s="70">
        <v>276.88</v>
      </c>
      <c r="M165" s="81">
        <v>8.39</v>
      </c>
      <c r="N165" s="71">
        <v>2323.02</v>
      </c>
      <c r="AE165" s="42"/>
      <c r="AF165" s="50" t="s">
        <v>260</v>
      </c>
      <c r="AJ165" s="50"/>
      <c r="AL165" s="50"/>
      <c r="AN165" s="50"/>
    </row>
    <row r="166" spans="1:41" s="4" customFormat="1" ht="15" x14ac:dyDescent="0.25">
      <c r="A166" s="68"/>
      <c r="B166" s="69"/>
      <c r="C166" s="122" t="s">
        <v>139</v>
      </c>
      <c r="D166" s="122"/>
      <c r="E166" s="122"/>
      <c r="F166" s="122"/>
      <c r="G166" s="122"/>
      <c r="H166" s="122"/>
      <c r="I166" s="122"/>
      <c r="J166" s="122"/>
      <c r="K166" s="122"/>
      <c r="L166" s="122"/>
      <c r="M166" s="122"/>
      <c r="N166" s="125"/>
      <c r="AE166" s="42"/>
      <c r="AF166" s="50"/>
      <c r="AJ166" s="50"/>
      <c r="AL166" s="50"/>
      <c r="AN166" s="50"/>
      <c r="AO166" s="3" t="s">
        <v>139</v>
      </c>
    </row>
    <row r="167" spans="1:41" s="4" customFormat="1" ht="15" x14ac:dyDescent="0.25">
      <c r="A167" s="76"/>
      <c r="B167" s="53"/>
      <c r="C167" s="122" t="s">
        <v>262</v>
      </c>
      <c r="D167" s="122"/>
      <c r="E167" s="122"/>
      <c r="F167" s="122"/>
      <c r="G167" s="122"/>
      <c r="H167" s="122"/>
      <c r="I167" s="122"/>
      <c r="J167" s="122"/>
      <c r="K167" s="122"/>
      <c r="L167" s="122"/>
      <c r="M167" s="122"/>
      <c r="N167" s="125"/>
      <c r="AE167" s="42"/>
      <c r="AF167" s="50"/>
      <c r="AJ167" s="50"/>
      <c r="AK167" s="3" t="s">
        <v>262</v>
      </c>
      <c r="AL167" s="50"/>
      <c r="AN167" s="50"/>
    </row>
    <row r="168" spans="1:41" s="4" customFormat="1" ht="15" x14ac:dyDescent="0.25">
      <c r="A168" s="68"/>
      <c r="B168" s="69"/>
      <c r="C168" s="124" t="s">
        <v>77</v>
      </c>
      <c r="D168" s="124"/>
      <c r="E168" s="124"/>
      <c r="F168" s="45"/>
      <c r="G168" s="46"/>
      <c r="H168" s="46"/>
      <c r="I168" s="46"/>
      <c r="J168" s="48"/>
      <c r="K168" s="46"/>
      <c r="L168" s="70">
        <v>276.88</v>
      </c>
      <c r="M168" s="64"/>
      <c r="N168" s="71">
        <v>2323.02</v>
      </c>
      <c r="AE168" s="42"/>
      <c r="AF168" s="50"/>
      <c r="AJ168" s="50" t="s">
        <v>77</v>
      </c>
      <c r="AL168" s="50"/>
      <c r="AN168" s="50"/>
    </row>
    <row r="169" spans="1:41" s="4" customFormat="1" ht="23.25" x14ac:dyDescent="0.25">
      <c r="A169" s="43" t="s">
        <v>148</v>
      </c>
      <c r="B169" s="44" t="s">
        <v>202</v>
      </c>
      <c r="C169" s="124" t="s">
        <v>203</v>
      </c>
      <c r="D169" s="124"/>
      <c r="E169" s="124"/>
      <c r="F169" s="45" t="s">
        <v>156</v>
      </c>
      <c r="G169" s="46"/>
      <c r="H169" s="46"/>
      <c r="I169" s="83">
        <v>0.2</v>
      </c>
      <c r="J169" s="70">
        <v>18</v>
      </c>
      <c r="K169" s="46"/>
      <c r="L169" s="70">
        <v>3.6</v>
      </c>
      <c r="M169" s="81">
        <v>8.39</v>
      </c>
      <c r="N169" s="74">
        <v>30.2</v>
      </c>
      <c r="AE169" s="42"/>
      <c r="AF169" s="50" t="s">
        <v>203</v>
      </c>
      <c r="AJ169" s="50"/>
      <c r="AL169" s="50"/>
      <c r="AN169" s="50"/>
    </row>
    <row r="170" spans="1:41" s="4" customFormat="1" ht="15" x14ac:dyDescent="0.25">
      <c r="A170" s="68"/>
      <c r="B170" s="69"/>
      <c r="C170" s="122" t="s">
        <v>139</v>
      </c>
      <c r="D170" s="122"/>
      <c r="E170" s="122"/>
      <c r="F170" s="122"/>
      <c r="G170" s="122"/>
      <c r="H170" s="122"/>
      <c r="I170" s="122"/>
      <c r="J170" s="122"/>
      <c r="K170" s="122"/>
      <c r="L170" s="122"/>
      <c r="M170" s="122"/>
      <c r="N170" s="125"/>
      <c r="AE170" s="42"/>
      <c r="AF170" s="50"/>
      <c r="AJ170" s="50"/>
      <c r="AL170" s="50"/>
      <c r="AN170" s="50"/>
      <c r="AO170" s="3" t="s">
        <v>139</v>
      </c>
    </row>
    <row r="171" spans="1:41" s="4" customFormat="1" ht="15" x14ac:dyDescent="0.25">
      <c r="A171" s="68"/>
      <c r="B171" s="69"/>
      <c r="C171" s="124" t="s">
        <v>77</v>
      </c>
      <c r="D171" s="124"/>
      <c r="E171" s="124"/>
      <c r="F171" s="45"/>
      <c r="G171" s="46"/>
      <c r="H171" s="46"/>
      <c r="I171" s="46"/>
      <c r="J171" s="48"/>
      <c r="K171" s="46"/>
      <c r="L171" s="70">
        <v>3.6</v>
      </c>
      <c r="M171" s="64"/>
      <c r="N171" s="74">
        <v>30.2</v>
      </c>
      <c r="AE171" s="42"/>
      <c r="AF171" s="50"/>
      <c r="AJ171" s="50" t="s">
        <v>77</v>
      </c>
      <c r="AL171" s="50"/>
      <c r="AN171" s="50"/>
    </row>
    <row r="172" spans="1:41" s="4" customFormat="1" ht="22.5" x14ac:dyDescent="0.25">
      <c r="A172" s="43" t="s">
        <v>153</v>
      </c>
      <c r="B172" s="44" t="s">
        <v>176</v>
      </c>
      <c r="C172" s="124" t="s">
        <v>177</v>
      </c>
      <c r="D172" s="124"/>
      <c r="E172" s="124"/>
      <c r="F172" s="45" t="s">
        <v>61</v>
      </c>
      <c r="G172" s="46"/>
      <c r="H172" s="46"/>
      <c r="I172" s="47">
        <v>3</v>
      </c>
      <c r="J172" s="70">
        <v>480</v>
      </c>
      <c r="K172" s="46"/>
      <c r="L172" s="70">
        <v>171.63</v>
      </c>
      <c r="M172" s="81">
        <v>8.39</v>
      </c>
      <c r="N172" s="71">
        <v>1440</v>
      </c>
      <c r="AE172" s="42"/>
      <c r="AF172" s="50" t="s">
        <v>177</v>
      </c>
      <c r="AJ172" s="50"/>
      <c r="AL172" s="50"/>
      <c r="AN172" s="50"/>
    </row>
    <row r="173" spans="1:41" s="4" customFormat="1" ht="15" x14ac:dyDescent="0.25">
      <c r="A173" s="68"/>
      <c r="B173" s="69"/>
      <c r="C173" s="122" t="s">
        <v>139</v>
      </c>
      <c r="D173" s="122"/>
      <c r="E173" s="122"/>
      <c r="F173" s="122"/>
      <c r="G173" s="122"/>
      <c r="H173" s="122"/>
      <c r="I173" s="122"/>
      <c r="J173" s="122"/>
      <c r="K173" s="122"/>
      <c r="L173" s="122"/>
      <c r="M173" s="122"/>
      <c r="N173" s="125"/>
      <c r="AE173" s="42"/>
      <c r="AF173" s="50"/>
      <c r="AJ173" s="50"/>
      <c r="AL173" s="50"/>
      <c r="AN173" s="50"/>
      <c r="AO173" s="3" t="s">
        <v>139</v>
      </c>
    </row>
    <row r="174" spans="1:41" s="4" customFormat="1" ht="15" x14ac:dyDescent="0.25">
      <c r="A174" s="68"/>
      <c r="B174" s="69"/>
      <c r="C174" s="124" t="s">
        <v>77</v>
      </c>
      <c r="D174" s="124"/>
      <c r="E174" s="124"/>
      <c r="F174" s="45"/>
      <c r="G174" s="46"/>
      <c r="H174" s="46"/>
      <c r="I174" s="46"/>
      <c r="J174" s="48"/>
      <c r="K174" s="46"/>
      <c r="L174" s="70">
        <v>171.63</v>
      </c>
      <c r="M174" s="64"/>
      <c r="N174" s="71">
        <v>1440</v>
      </c>
      <c r="AE174" s="42"/>
      <c r="AF174" s="50"/>
      <c r="AJ174" s="50" t="s">
        <v>77</v>
      </c>
      <c r="AL174" s="50"/>
      <c r="AN174" s="50"/>
    </row>
    <row r="175" spans="1:41" s="4" customFormat="1" ht="22.5" x14ac:dyDescent="0.25">
      <c r="A175" s="43" t="s">
        <v>158</v>
      </c>
      <c r="B175" s="44" t="s">
        <v>182</v>
      </c>
      <c r="C175" s="124" t="s">
        <v>183</v>
      </c>
      <c r="D175" s="124"/>
      <c r="E175" s="124"/>
      <c r="F175" s="45" t="s">
        <v>61</v>
      </c>
      <c r="G175" s="46"/>
      <c r="H175" s="46"/>
      <c r="I175" s="47">
        <v>3</v>
      </c>
      <c r="J175" s="70">
        <v>295.57</v>
      </c>
      <c r="K175" s="46"/>
      <c r="L175" s="70">
        <v>105.69</v>
      </c>
      <c r="M175" s="81">
        <v>8.39</v>
      </c>
      <c r="N175" s="74">
        <v>886.71</v>
      </c>
      <c r="AE175" s="42"/>
      <c r="AF175" s="50" t="s">
        <v>183</v>
      </c>
      <c r="AJ175" s="50"/>
      <c r="AL175" s="50"/>
      <c r="AN175" s="50"/>
    </row>
    <row r="176" spans="1:41" s="4" customFormat="1" ht="15" x14ac:dyDescent="0.25">
      <c r="A176" s="68"/>
      <c r="B176" s="69"/>
      <c r="C176" s="122" t="s">
        <v>139</v>
      </c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5"/>
      <c r="AE176" s="42"/>
      <c r="AF176" s="50"/>
      <c r="AJ176" s="50"/>
      <c r="AL176" s="50"/>
      <c r="AN176" s="50"/>
      <c r="AO176" s="3" t="s">
        <v>139</v>
      </c>
    </row>
    <row r="177" spans="1:41" s="4" customFormat="1" ht="15" x14ac:dyDescent="0.25">
      <c r="A177" s="68"/>
      <c r="B177" s="69"/>
      <c r="C177" s="124" t="s">
        <v>77</v>
      </c>
      <c r="D177" s="124"/>
      <c r="E177" s="124"/>
      <c r="F177" s="45"/>
      <c r="G177" s="46"/>
      <c r="H177" s="46"/>
      <c r="I177" s="46"/>
      <c r="J177" s="48"/>
      <c r="K177" s="46"/>
      <c r="L177" s="70">
        <v>105.69</v>
      </c>
      <c r="M177" s="64"/>
      <c r="N177" s="74">
        <v>886.71</v>
      </c>
      <c r="AE177" s="42"/>
      <c r="AF177" s="50"/>
      <c r="AJ177" s="50" t="s">
        <v>77</v>
      </c>
      <c r="AL177" s="50"/>
      <c r="AN177" s="50"/>
    </row>
    <row r="178" spans="1:41" s="4" customFormat="1" ht="22.5" x14ac:dyDescent="0.25">
      <c r="A178" s="43" t="s">
        <v>163</v>
      </c>
      <c r="B178" s="44" t="s">
        <v>182</v>
      </c>
      <c r="C178" s="124" t="s">
        <v>207</v>
      </c>
      <c r="D178" s="124"/>
      <c r="E178" s="124"/>
      <c r="F178" s="45" t="s">
        <v>61</v>
      </c>
      <c r="G178" s="46"/>
      <c r="H178" s="46"/>
      <c r="I178" s="47">
        <v>3</v>
      </c>
      <c r="J178" s="70">
        <v>646.92999999999995</v>
      </c>
      <c r="K178" s="46"/>
      <c r="L178" s="70">
        <v>231.32</v>
      </c>
      <c r="M178" s="81">
        <v>8.39</v>
      </c>
      <c r="N178" s="71">
        <v>1940.79</v>
      </c>
      <c r="AE178" s="42"/>
      <c r="AF178" s="50" t="s">
        <v>207</v>
      </c>
      <c r="AJ178" s="50"/>
      <c r="AL178" s="50"/>
      <c r="AN178" s="50"/>
    </row>
    <row r="179" spans="1:41" s="4" customFormat="1" ht="15" x14ac:dyDescent="0.25">
      <c r="A179" s="68"/>
      <c r="B179" s="69"/>
      <c r="C179" s="122" t="s">
        <v>139</v>
      </c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5"/>
      <c r="AE179" s="42"/>
      <c r="AF179" s="50"/>
      <c r="AJ179" s="50"/>
      <c r="AL179" s="50"/>
      <c r="AN179" s="50"/>
      <c r="AO179" s="3" t="s">
        <v>139</v>
      </c>
    </row>
    <row r="180" spans="1:41" s="4" customFormat="1" ht="15" x14ac:dyDescent="0.25">
      <c r="A180" s="68"/>
      <c r="B180" s="69"/>
      <c r="C180" s="124" t="s">
        <v>77</v>
      </c>
      <c r="D180" s="124"/>
      <c r="E180" s="124"/>
      <c r="F180" s="45"/>
      <c r="G180" s="46"/>
      <c r="H180" s="46"/>
      <c r="I180" s="46"/>
      <c r="J180" s="48"/>
      <c r="K180" s="46"/>
      <c r="L180" s="70">
        <v>231.32</v>
      </c>
      <c r="M180" s="64"/>
      <c r="N180" s="71">
        <v>1940.79</v>
      </c>
      <c r="AE180" s="42"/>
      <c r="AF180" s="50"/>
      <c r="AJ180" s="50" t="s">
        <v>77</v>
      </c>
      <c r="AL180" s="50"/>
      <c r="AN180" s="50"/>
    </row>
    <row r="181" spans="1:41" s="4" customFormat="1" ht="23.25" x14ac:dyDescent="0.25">
      <c r="A181" s="43" t="s">
        <v>168</v>
      </c>
      <c r="B181" s="44" t="s">
        <v>209</v>
      </c>
      <c r="C181" s="124" t="s">
        <v>210</v>
      </c>
      <c r="D181" s="124"/>
      <c r="E181" s="124"/>
      <c r="F181" s="45" t="s">
        <v>98</v>
      </c>
      <c r="G181" s="46"/>
      <c r="H181" s="46"/>
      <c r="I181" s="81">
        <v>0.06</v>
      </c>
      <c r="J181" s="70">
        <v>320.05</v>
      </c>
      <c r="K181" s="46"/>
      <c r="L181" s="70">
        <v>19.2</v>
      </c>
      <c r="M181" s="81">
        <v>8.39</v>
      </c>
      <c r="N181" s="74">
        <v>161.09</v>
      </c>
      <c r="AE181" s="42"/>
      <c r="AF181" s="50" t="s">
        <v>210</v>
      </c>
      <c r="AJ181" s="50"/>
      <c r="AL181" s="50"/>
      <c r="AN181" s="50"/>
    </row>
    <row r="182" spans="1:41" s="4" customFormat="1" ht="15" x14ac:dyDescent="0.25">
      <c r="A182" s="68"/>
      <c r="B182" s="69"/>
      <c r="C182" s="122" t="s">
        <v>139</v>
      </c>
      <c r="D182" s="122"/>
      <c r="E182" s="122"/>
      <c r="F182" s="122"/>
      <c r="G182" s="122"/>
      <c r="H182" s="122"/>
      <c r="I182" s="122"/>
      <c r="J182" s="122"/>
      <c r="K182" s="122"/>
      <c r="L182" s="122"/>
      <c r="M182" s="122"/>
      <c r="N182" s="125"/>
      <c r="AE182" s="42"/>
      <c r="AF182" s="50"/>
      <c r="AJ182" s="50"/>
      <c r="AL182" s="50"/>
      <c r="AN182" s="50"/>
      <c r="AO182" s="3" t="s">
        <v>139</v>
      </c>
    </row>
    <row r="183" spans="1:41" s="4" customFormat="1" ht="15" x14ac:dyDescent="0.25">
      <c r="A183" s="76"/>
      <c r="B183" s="53"/>
      <c r="C183" s="122" t="s">
        <v>263</v>
      </c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5"/>
      <c r="AE183" s="42"/>
      <c r="AF183" s="50"/>
      <c r="AJ183" s="50"/>
      <c r="AK183" s="3" t="s">
        <v>263</v>
      </c>
      <c r="AL183" s="50"/>
      <c r="AN183" s="50"/>
    </row>
    <row r="184" spans="1:41" s="4" customFormat="1" ht="15" x14ac:dyDescent="0.25">
      <c r="A184" s="68"/>
      <c r="B184" s="69"/>
      <c r="C184" s="124" t="s">
        <v>77</v>
      </c>
      <c r="D184" s="124"/>
      <c r="E184" s="124"/>
      <c r="F184" s="45"/>
      <c r="G184" s="46"/>
      <c r="H184" s="46"/>
      <c r="I184" s="46"/>
      <c r="J184" s="48"/>
      <c r="K184" s="46"/>
      <c r="L184" s="70">
        <v>19.2</v>
      </c>
      <c r="M184" s="64"/>
      <c r="N184" s="74">
        <v>161.09</v>
      </c>
      <c r="AE184" s="42"/>
      <c r="AF184" s="50"/>
      <c r="AJ184" s="50" t="s">
        <v>77</v>
      </c>
      <c r="AL184" s="50"/>
      <c r="AN184" s="50"/>
    </row>
    <row r="185" spans="1:41" s="4" customFormat="1" ht="22.5" x14ac:dyDescent="0.25">
      <c r="A185" s="43" t="s">
        <v>172</v>
      </c>
      <c r="B185" s="44" t="s">
        <v>182</v>
      </c>
      <c r="C185" s="124" t="s">
        <v>205</v>
      </c>
      <c r="D185" s="124"/>
      <c r="E185" s="124"/>
      <c r="F185" s="45" t="s">
        <v>61</v>
      </c>
      <c r="G185" s="46"/>
      <c r="H185" s="46"/>
      <c r="I185" s="47">
        <v>3</v>
      </c>
      <c r="J185" s="70">
        <v>185.78</v>
      </c>
      <c r="K185" s="46"/>
      <c r="L185" s="70">
        <v>66.430000000000007</v>
      </c>
      <c r="M185" s="81">
        <v>8.39</v>
      </c>
      <c r="N185" s="74">
        <v>557.34</v>
      </c>
      <c r="AE185" s="42"/>
      <c r="AF185" s="50" t="s">
        <v>205</v>
      </c>
      <c r="AJ185" s="50"/>
      <c r="AL185" s="50"/>
      <c r="AN185" s="50"/>
    </row>
    <row r="186" spans="1:41" s="4" customFormat="1" ht="15" x14ac:dyDescent="0.25">
      <c r="A186" s="68"/>
      <c r="B186" s="69"/>
      <c r="C186" s="122" t="s">
        <v>139</v>
      </c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25"/>
      <c r="AE186" s="42"/>
      <c r="AF186" s="50"/>
      <c r="AJ186" s="50"/>
      <c r="AL186" s="50"/>
      <c r="AN186" s="50"/>
      <c r="AO186" s="3" t="s">
        <v>139</v>
      </c>
    </row>
    <row r="187" spans="1:41" s="4" customFormat="1" ht="15" x14ac:dyDescent="0.25">
      <c r="A187" s="68"/>
      <c r="B187" s="69"/>
      <c r="C187" s="124" t="s">
        <v>77</v>
      </c>
      <c r="D187" s="124"/>
      <c r="E187" s="124"/>
      <c r="F187" s="45"/>
      <c r="G187" s="46"/>
      <c r="H187" s="46"/>
      <c r="I187" s="46"/>
      <c r="J187" s="48"/>
      <c r="K187" s="46"/>
      <c r="L187" s="70">
        <v>66.430000000000007</v>
      </c>
      <c r="M187" s="64"/>
      <c r="N187" s="74">
        <v>557.34</v>
      </c>
      <c r="AE187" s="42"/>
      <c r="AF187" s="50"/>
      <c r="AJ187" s="50" t="s">
        <v>77</v>
      </c>
      <c r="AL187" s="50"/>
      <c r="AN187" s="50"/>
    </row>
    <row r="188" spans="1:41" s="4" customFormat="1" ht="0" hidden="1" customHeight="1" x14ac:dyDescent="0.25">
      <c r="A188" s="84"/>
      <c r="B188" s="85"/>
      <c r="C188" s="85"/>
      <c r="D188" s="85"/>
      <c r="E188" s="85"/>
      <c r="F188" s="86"/>
      <c r="G188" s="86"/>
      <c r="H188" s="86"/>
      <c r="I188" s="86"/>
      <c r="J188" s="87"/>
      <c r="K188" s="86"/>
      <c r="L188" s="87"/>
      <c r="M188" s="55"/>
      <c r="N188" s="87"/>
      <c r="AE188" s="42"/>
      <c r="AF188" s="50"/>
      <c r="AJ188" s="50"/>
      <c r="AL188" s="50"/>
      <c r="AN188" s="50"/>
    </row>
    <row r="189" spans="1:41" s="4" customFormat="1" ht="15" x14ac:dyDescent="0.25">
      <c r="A189" s="88"/>
      <c r="B189" s="89"/>
      <c r="C189" s="124" t="s">
        <v>264</v>
      </c>
      <c r="D189" s="124"/>
      <c r="E189" s="124"/>
      <c r="F189" s="124"/>
      <c r="G189" s="124"/>
      <c r="H189" s="124"/>
      <c r="I189" s="124"/>
      <c r="J189" s="124"/>
      <c r="K189" s="124"/>
      <c r="L189" s="90"/>
      <c r="M189" s="91"/>
      <c r="N189" s="92"/>
      <c r="AE189" s="42"/>
      <c r="AF189" s="50"/>
      <c r="AJ189" s="50"/>
      <c r="AL189" s="50" t="s">
        <v>264</v>
      </c>
      <c r="AN189" s="50"/>
    </row>
    <row r="190" spans="1:41" s="4" customFormat="1" ht="15" x14ac:dyDescent="0.25">
      <c r="A190" s="93"/>
      <c r="B190" s="52"/>
      <c r="C190" s="122" t="s">
        <v>119</v>
      </c>
      <c r="D190" s="122"/>
      <c r="E190" s="122"/>
      <c r="F190" s="122"/>
      <c r="G190" s="122"/>
      <c r="H190" s="122"/>
      <c r="I190" s="122"/>
      <c r="J190" s="122"/>
      <c r="K190" s="122"/>
      <c r="L190" s="94">
        <v>3576.47</v>
      </c>
      <c r="M190" s="95"/>
      <c r="N190" s="96"/>
      <c r="AE190" s="42"/>
      <c r="AF190" s="50"/>
      <c r="AJ190" s="50"/>
      <c r="AL190" s="50"/>
      <c r="AM190" s="3" t="s">
        <v>119</v>
      </c>
      <c r="AN190" s="50"/>
    </row>
    <row r="191" spans="1:41" s="4" customFormat="1" ht="15" x14ac:dyDescent="0.25">
      <c r="A191" s="93"/>
      <c r="B191" s="52"/>
      <c r="C191" s="122" t="s">
        <v>120</v>
      </c>
      <c r="D191" s="122"/>
      <c r="E191" s="122"/>
      <c r="F191" s="122"/>
      <c r="G191" s="122"/>
      <c r="H191" s="122"/>
      <c r="I191" s="122"/>
      <c r="J191" s="122"/>
      <c r="K191" s="122"/>
      <c r="L191" s="97"/>
      <c r="M191" s="95"/>
      <c r="N191" s="96"/>
      <c r="AE191" s="42"/>
      <c r="AF191" s="50"/>
      <c r="AJ191" s="50"/>
      <c r="AL191" s="50"/>
      <c r="AM191" s="3" t="s">
        <v>120</v>
      </c>
      <c r="AN191" s="50"/>
    </row>
    <row r="192" spans="1:41" s="4" customFormat="1" ht="15" x14ac:dyDescent="0.25">
      <c r="A192" s="93"/>
      <c r="B192" s="52"/>
      <c r="C192" s="122" t="s">
        <v>124</v>
      </c>
      <c r="D192" s="122"/>
      <c r="E192" s="122"/>
      <c r="F192" s="122"/>
      <c r="G192" s="122"/>
      <c r="H192" s="122"/>
      <c r="I192" s="122"/>
      <c r="J192" s="122"/>
      <c r="K192" s="122"/>
      <c r="L192" s="94">
        <v>3576.47</v>
      </c>
      <c r="M192" s="95"/>
      <c r="N192" s="96"/>
      <c r="AE192" s="42"/>
      <c r="AF192" s="50"/>
      <c r="AJ192" s="50"/>
      <c r="AL192" s="50"/>
      <c r="AM192" s="3" t="s">
        <v>124</v>
      </c>
      <c r="AN192" s="50"/>
    </row>
    <row r="193" spans="1:43" s="4" customFormat="1" ht="15" x14ac:dyDescent="0.25">
      <c r="A193" s="93"/>
      <c r="B193" s="52"/>
      <c r="C193" s="122" t="s">
        <v>125</v>
      </c>
      <c r="D193" s="122"/>
      <c r="E193" s="122"/>
      <c r="F193" s="122"/>
      <c r="G193" s="122"/>
      <c r="H193" s="122"/>
      <c r="I193" s="122"/>
      <c r="J193" s="122"/>
      <c r="K193" s="122"/>
      <c r="L193" s="94">
        <v>3576.47</v>
      </c>
      <c r="M193" s="95"/>
      <c r="N193" s="96"/>
      <c r="AE193" s="42"/>
      <c r="AF193" s="50"/>
      <c r="AJ193" s="50"/>
      <c r="AL193" s="50"/>
      <c r="AM193" s="3" t="s">
        <v>125</v>
      </c>
      <c r="AN193" s="50"/>
    </row>
    <row r="194" spans="1:43" s="4" customFormat="1" ht="15" x14ac:dyDescent="0.25">
      <c r="A194" s="93"/>
      <c r="B194" s="52"/>
      <c r="C194" s="122" t="s">
        <v>120</v>
      </c>
      <c r="D194" s="122"/>
      <c r="E194" s="122"/>
      <c r="F194" s="122"/>
      <c r="G194" s="122"/>
      <c r="H194" s="122"/>
      <c r="I194" s="122"/>
      <c r="J194" s="122"/>
      <c r="K194" s="122"/>
      <c r="L194" s="97"/>
      <c r="M194" s="95"/>
      <c r="N194" s="96"/>
      <c r="AE194" s="42"/>
      <c r="AF194" s="50"/>
      <c r="AJ194" s="50"/>
      <c r="AL194" s="50"/>
      <c r="AM194" s="3" t="s">
        <v>120</v>
      </c>
      <c r="AN194" s="50"/>
    </row>
    <row r="195" spans="1:43" s="4" customFormat="1" ht="15" x14ac:dyDescent="0.25">
      <c r="A195" s="93"/>
      <c r="B195" s="52"/>
      <c r="C195" s="122" t="s">
        <v>129</v>
      </c>
      <c r="D195" s="122"/>
      <c r="E195" s="122"/>
      <c r="F195" s="122"/>
      <c r="G195" s="122"/>
      <c r="H195" s="122"/>
      <c r="I195" s="122"/>
      <c r="J195" s="122"/>
      <c r="K195" s="122"/>
      <c r="L195" s="94">
        <v>3576.47</v>
      </c>
      <c r="M195" s="95"/>
      <c r="N195" s="96"/>
      <c r="AE195" s="42"/>
      <c r="AF195" s="50"/>
      <c r="AJ195" s="50"/>
      <c r="AL195" s="50"/>
      <c r="AM195" s="3" t="s">
        <v>129</v>
      </c>
      <c r="AN195" s="50"/>
    </row>
    <row r="196" spans="1:43" s="4" customFormat="1" ht="15" x14ac:dyDescent="0.25">
      <c r="A196" s="93"/>
      <c r="B196" s="99"/>
      <c r="C196" s="123" t="s">
        <v>265</v>
      </c>
      <c r="D196" s="123"/>
      <c r="E196" s="123"/>
      <c r="F196" s="123"/>
      <c r="G196" s="123"/>
      <c r="H196" s="123"/>
      <c r="I196" s="123"/>
      <c r="J196" s="123"/>
      <c r="K196" s="123"/>
      <c r="L196" s="100">
        <v>3576.47</v>
      </c>
      <c r="M196" s="101"/>
      <c r="N196" s="102"/>
      <c r="AE196" s="42"/>
      <c r="AF196" s="50"/>
      <c r="AJ196" s="50"/>
      <c r="AL196" s="50"/>
      <c r="AN196" s="50" t="s">
        <v>265</v>
      </c>
    </row>
    <row r="197" spans="1:43" s="4" customFormat="1" ht="11.25" hidden="1" customHeight="1" x14ac:dyDescent="0.25">
      <c r="B197" s="106"/>
      <c r="C197" s="106"/>
      <c r="D197" s="106"/>
      <c r="E197" s="106"/>
      <c r="F197" s="106"/>
      <c r="G197" s="106"/>
      <c r="H197" s="106"/>
      <c r="I197" s="106"/>
      <c r="J197" s="106"/>
      <c r="K197" s="106"/>
      <c r="L197" s="107"/>
      <c r="M197" s="107"/>
      <c r="N197" s="107"/>
    </row>
    <row r="198" spans="1:43" s="4" customFormat="1" ht="15" x14ac:dyDescent="0.25">
      <c r="A198" s="88"/>
      <c r="B198" s="89"/>
      <c r="C198" s="124" t="s">
        <v>220</v>
      </c>
      <c r="D198" s="124"/>
      <c r="E198" s="124"/>
      <c r="F198" s="124"/>
      <c r="G198" s="124"/>
      <c r="H198" s="124"/>
      <c r="I198" s="124"/>
      <c r="J198" s="124"/>
      <c r="K198" s="124"/>
      <c r="L198" s="90"/>
      <c r="M198" s="91"/>
      <c r="N198" s="92"/>
      <c r="AP198" s="50" t="s">
        <v>220</v>
      </c>
    </row>
    <row r="199" spans="1:43" s="4" customFormat="1" ht="15" x14ac:dyDescent="0.25">
      <c r="A199" s="93"/>
      <c r="B199" s="52"/>
      <c r="C199" s="122" t="s">
        <v>119</v>
      </c>
      <c r="D199" s="122"/>
      <c r="E199" s="122"/>
      <c r="F199" s="122"/>
      <c r="G199" s="122"/>
      <c r="H199" s="122"/>
      <c r="I199" s="122"/>
      <c r="J199" s="122"/>
      <c r="K199" s="122"/>
      <c r="L199" s="94">
        <v>7110.28</v>
      </c>
      <c r="M199" s="95"/>
      <c r="N199" s="108">
        <v>88742.23</v>
      </c>
      <c r="AP199" s="50"/>
      <c r="AQ199" s="3" t="s">
        <v>119</v>
      </c>
    </row>
    <row r="200" spans="1:43" s="4" customFormat="1" ht="15" x14ac:dyDescent="0.25">
      <c r="A200" s="93"/>
      <c r="B200" s="52"/>
      <c r="C200" s="122" t="s">
        <v>120</v>
      </c>
      <c r="D200" s="122"/>
      <c r="E200" s="122"/>
      <c r="F200" s="122"/>
      <c r="G200" s="122"/>
      <c r="H200" s="122"/>
      <c r="I200" s="122"/>
      <c r="J200" s="122"/>
      <c r="K200" s="122"/>
      <c r="L200" s="97"/>
      <c r="M200" s="95"/>
      <c r="N200" s="96"/>
      <c r="AP200" s="50"/>
      <c r="AQ200" s="3" t="s">
        <v>120</v>
      </c>
    </row>
    <row r="201" spans="1:43" s="4" customFormat="1" ht="15" x14ac:dyDescent="0.25">
      <c r="A201" s="93"/>
      <c r="B201" s="52"/>
      <c r="C201" s="122" t="s">
        <v>121</v>
      </c>
      <c r="D201" s="122"/>
      <c r="E201" s="122"/>
      <c r="F201" s="122"/>
      <c r="G201" s="122"/>
      <c r="H201" s="122"/>
      <c r="I201" s="122"/>
      <c r="J201" s="122"/>
      <c r="K201" s="122"/>
      <c r="L201" s="98">
        <v>682.77</v>
      </c>
      <c r="M201" s="95"/>
      <c r="N201" s="108">
        <v>29208.89</v>
      </c>
      <c r="AP201" s="50"/>
      <c r="AQ201" s="3" t="s">
        <v>121</v>
      </c>
    </row>
    <row r="202" spans="1:43" s="4" customFormat="1" ht="15" x14ac:dyDescent="0.25">
      <c r="A202" s="93"/>
      <c r="B202" s="52"/>
      <c r="C202" s="122" t="s">
        <v>122</v>
      </c>
      <c r="D202" s="122"/>
      <c r="E202" s="122"/>
      <c r="F202" s="122"/>
      <c r="G202" s="122"/>
      <c r="H202" s="122"/>
      <c r="I202" s="122"/>
      <c r="J202" s="122"/>
      <c r="K202" s="122"/>
      <c r="L202" s="98">
        <v>990.55</v>
      </c>
      <c r="M202" s="95"/>
      <c r="N202" s="108">
        <v>13917.24</v>
      </c>
      <c r="AP202" s="50"/>
      <c r="AQ202" s="3" t="s">
        <v>122</v>
      </c>
    </row>
    <row r="203" spans="1:43" s="4" customFormat="1" ht="15" x14ac:dyDescent="0.25">
      <c r="A203" s="93"/>
      <c r="B203" s="52"/>
      <c r="C203" s="122" t="s">
        <v>123</v>
      </c>
      <c r="D203" s="122"/>
      <c r="E203" s="122"/>
      <c r="F203" s="122"/>
      <c r="G203" s="122"/>
      <c r="H203" s="122"/>
      <c r="I203" s="122"/>
      <c r="J203" s="122"/>
      <c r="K203" s="122"/>
      <c r="L203" s="98">
        <v>112.4</v>
      </c>
      <c r="M203" s="95"/>
      <c r="N203" s="108">
        <v>4808.47</v>
      </c>
      <c r="AP203" s="50"/>
      <c r="AQ203" s="3" t="s">
        <v>123</v>
      </c>
    </row>
    <row r="204" spans="1:43" s="4" customFormat="1" ht="15" x14ac:dyDescent="0.25">
      <c r="A204" s="93"/>
      <c r="B204" s="52"/>
      <c r="C204" s="122" t="s">
        <v>124</v>
      </c>
      <c r="D204" s="122"/>
      <c r="E204" s="122"/>
      <c r="F204" s="122"/>
      <c r="G204" s="122"/>
      <c r="H204" s="122"/>
      <c r="I204" s="122"/>
      <c r="J204" s="122"/>
      <c r="K204" s="122"/>
      <c r="L204" s="94">
        <v>5436.96</v>
      </c>
      <c r="M204" s="95"/>
      <c r="N204" s="108">
        <v>45616.1</v>
      </c>
      <c r="AP204" s="50"/>
      <c r="AQ204" s="3" t="s">
        <v>124</v>
      </c>
    </row>
    <row r="205" spans="1:43" s="4" customFormat="1" ht="15" x14ac:dyDescent="0.25">
      <c r="A205" s="93"/>
      <c r="B205" s="52"/>
      <c r="C205" s="122" t="s">
        <v>125</v>
      </c>
      <c r="D205" s="122"/>
      <c r="E205" s="122"/>
      <c r="F205" s="122"/>
      <c r="G205" s="122"/>
      <c r="H205" s="122"/>
      <c r="I205" s="122"/>
      <c r="J205" s="122"/>
      <c r="K205" s="122"/>
      <c r="L205" s="94">
        <v>5261.62</v>
      </c>
      <c r="M205" s="95"/>
      <c r="N205" s="108">
        <v>77662.75</v>
      </c>
      <c r="AP205" s="50"/>
      <c r="AQ205" s="3" t="s">
        <v>125</v>
      </c>
    </row>
    <row r="206" spans="1:43" s="4" customFormat="1" ht="15" x14ac:dyDescent="0.25">
      <c r="A206" s="93"/>
      <c r="B206" s="52"/>
      <c r="C206" s="122" t="s">
        <v>120</v>
      </c>
      <c r="D206" s="122"/>
      <c r="E206" s="122"/>
      <c r="F206" s="122"/>
      <c r="G206" s="122"/>
      <c r="H206" s="122"/>
      <c r="I206" s="122"/>
      <c r="J206" s="122"/>
      <c r="K206" s="122"/>
      <c r="L206" s="97"/>
      <c r="M206" s="95"/>
      <c r="N206" s="96"/>
      <c r="AP206" s="50"/>
      <c r="AQ206" s="3" t="s">
        <v>120</v>
      </c>
    </row>
    <row r="207" spans="1:43" s="4" customFormat="1" ht="15" x14ac:dyDescent="0.25">
      <c r="A207" s="93"/>
      <c r="B207" s="52"/>
      <c r="C207" s="122" t="s">
        <v>126</v>
      </c>
      <c r="D207" s="122"/>
      <c r="E207" s="122"/>
      <c r="F207" s="122"/>
      <c r="G207" s="122"/>
      <c r="H207" s="122"/>
      <c r="I207" s="122"/>
      <c r="J207" s="122"/>
      <c r="K207" s="122"/>
      <c r="L207" s="98">
        <v>358.42</v>
      </c>
      <c r="M207" s="95"/>
      <c r="N207" s="108">
        <v>15333.21</v>
      </c>
      <c r="AP207" s="50"/>
      <c r="AQ207" s="3" t="s">
        <v>126</v>
      </c>
    </row>
    <row r="208" spans="1:43" s="4" customFormat="1" ht="15" x14ac:dyDescent="0.25">
      <c r="A208" s="93"/>
      <c r="B208" s="52"/>
      <c r="C208" s="122" t="s">
        <v>127</v>
      </c>
      <c r="D208" s="122"/>
      <c r="E208" s="122"/>
      <c r="F208" s="122"/>
      <c r="G208" s="122"/>
      <c r="H208" s="122"/>
      <c r="I208" s="122"/>
      <c r="J208" s="122"/>
      <c r="K208" s="122"/>
      <c r="L208" s="98">
        <v>850.5</v>
      </c>
      <c r="M208" s="95"/>
      <c r="N208" s="108">
        <v>11949.53</v>
      </c>
      <c r="AP208" s="50"/>
      <c r="AQ208" s="3" t="s">
        <v>127</v>
      </c>
    </row>
    <row r="209" spans="1:44" s="4" customFormat="1" ht="15" x14ac:dyDescent="0.25">
      <c r="A209" s="93"/>
      <c r="B209" s="52"/>
      <c r="C209" s="122" t="s">
        <v>128</v>
      </c>
      <c r="D209" s="122"/>
      <c r="E209" s="122"/>
      <c r="F209" s="122"/>
      <c r="G209" s="122"/>
      <c r="H209" s="122"/>
      <c r="I209" s="122"/>
      <c r="J209" s="122"/>
      <c r="K209" s="122"/>
      <c r="L209" s="98">
        <v>99.5</v>
      </c>
      <c r="M209" s="95"/>
      <c r="N209" s="108">
        <v>4256.6099999999997</v>
      </c>
      <c r="AP209" s="50"/>
      <c r="AQ209" s="3" t="s">
        <v>128</v>
      </c>
    </row>
    <row r="210" spans="1:44" s="4" customFormat="1" ht="15" x14ac:dyDescent="0.25">
      <c r="A210" s="93"/>
      <c r="B210" s="52"/>
      <c r="C210" s="122" t="s">
        <v>129</v>
      </c>
      <c r="D210" s="122"/>
      <c r="E210" s="122"/>
      <c r="F210" s="122"/>
      <c r="G210" s="122"/>
      <c r="H210" s="122"/>
      <c r="I210" s="122"/>
      <c r="J210" s="122"/>
      <c r="K210" s="122"/>
      <c r="L210" s="94">
        <v>3576.47</v>
      </c>
      <c r="M210" s="95"/>
      <c r="N210" s="108">
        <v>30006.59</v>
      </c>
      <c r="AP210" s="50"/>
      <c r="AQ210" s="3" t="s">
        <v>129</v>
      </c>
    </row>
    <row r="211" spans="1:44" s="4" customFormat="1" ht="15" x14ac:dyDescent="0.25">
      <c r="A211" s="93"/>
      <c r="B211" s="52"/>
      <c r="C211" s="122" t="s">
        <v>130</v>
      </c>
      <c r="D211" s="122"/>
      <c r="E211" s="122"/>
      <c r="F211" s="122"/>
      <c r="G211" s="122"/>
      <c r="H211" s="122"/>
      <c r="I211" s="122"/>
      <c r="J211" s="122"/>
      <c r="K211" s="122"/>
      <c r="L211" s="98">
        <v>476.23</v>
      </c>
      <c r="M211" s="95"/>
      <c r="N211" s="108">
        <v>20373.419999999998</v>
      </c>
      <c r="AP211" s="50"/>
      <c r="AQ211" s="3" t="s">
        <v>130</v>
      </c>
    </row>
    <row r="212" spans="1:44" s="4" customFormat="1" ht="15" x14ac:dyDescent="0.25">
      <c r="A212" s="93"/>
      <c r="B212" s="52"/>
      <c r="C212" s="122" t="s">
        <v>131</v>
      </c>
      <c r="D212" s="122"/>
      <c r="E212" s="122"/>
      <c r="F212" s="122"/>
      <c r="G212" s="122"/>
      <c r="H212" s="122"/>
      <c r="I212" s="122"/>
      <c r="J212" s="122"/>
      <c r="K212" s="122"/>
      <c r="L212" s="94">
        <v>2655.4</v>
      </c>
      <c r="M212" s="95"/>
      <c r="N212" s="108">
        <v>45591.89</v>
      </c>
      <c r="AP212" s="50"/>
      <c r="AQ212" s="3" t="s">
        <v>131</v>
      </c>
    </row>
    <row r="213" spans="1:44" s="4" customFormat="1" ht="15" x14ac:dyDescent="0.25">
      <c r="A213" s="93"/>
      <c r="B213" s="52"/>
      <c r="C213" s="122" t="s">
        <v>120</v>
      </c>
      <c r="D213" s="122"/>
      <c r="E213" s="122"/>
      <c r="F213" s="122"/>
      <c r="G213" s="122"/>
      <c r="H213" s="122"/>
      <c r="I213" s="122"/>
      <c r="J213" s="122"/>
      <c r="K213" s="122"/>
      <c r="L213" s="97"/>
      <c r="M213" s="95"/>
      <c r="N213" s="96"/>
      <c r="AP213" s="50"/>
      <c r="AQ213" s="3" t="s">
        <v>120</v>
      </c>
    </row>
    <row r="214" spans="1:44" s="4" customFormat="1" ht="15" x14ac:dyDescent="0.25">
      <c r="A214" s="93"/>
      <c r="B214" s="52"/>
      <c r="C214" s="122" t="s">
        <v>126</v>
      </c>
      <c r="D214" s="122"/>
      <c r="E214" s="122"/>
      <c r="F214" s="122"/>
      <c r="G214" s="122"/>
      <c r="H214" s="122"/>
      <c r="I214" s="122"/>
      <c r="J214" s="122"/>
      <c r="K214" s="122"/>
      <c r="L214" s="98">
        <v>324.35000000000002</v>
      </c>
      <c r="M214" s="95"/>
      <c r="N214" s="108">
        <v>13875.68</v>
      </c>
      <c r="AP214" s="50"/>
      <c r="AQ214" s="3" t="s">
        <v>126</v>
      </c>
    </row>
    <row r="215" spans="1:44" s="4" customFormat="1" ht="15" x14ac:dyDescent="0.25">
      <c r="A215" s="93"/>
      <c r="B215" s="52"/>
      <c r="C215" s="122" t="s">
        <v>127</v>
      </c>
      <c r="D215" s="122"/>
      <c r="E215" s="122"/>
      <c r="F215" s="122"/>
      <c r="G215" s="122"/>
      <c r="H215" s="122"/>
      <c r="I215" s="122"/>
      <c r="J215" s="122"/>
      <c r="K215" s="122"/>
      <c r="L215" s="98">
        <v>140.05000000000001</v>
      </c>
      <c r="M215" s="95"/>
      <c r="N215" s="108">
        <v>1967.71</v>
      </c>
      <c r="AP215" s="50"/>
      <c r="AQ215" s="3" t="s">
        <v>127</v>
      </c>
    </row>
    <row r="216" spans="1:44" s="4" customFormat="1" ht="15" x14ac:dyDescent="0.25">
      <c r="A216" s="93"/>
      <c r="B216" s="52"/>
      <c r="C216" s="122" t="s">
        <v>128</v>
      </c>
      <c r="D216" s="122"/>
      <c r="E216" s="122"/>
      <c r="F216" s="122"/>
      <c r="G216" s="122"/>
      <c r="H216" s="122"/>
      <c r="I216" s="122"/>
      <c r="J216" s="122"/>
      <c r="K216" s="122"/>
      <c r="L216" s="98">
        <v>12.9</v>
      </c>
      <c r="M216" s="95"/>
      <c r="N216" s="109">
        <v>551.86</v>
      </c>
      <c r="AP216" s="50"/>
      <c r="AQ216" s="3" t="s">
        <v>128</v>
      </c>
    </row>
    <row r="217" spans="1:44" s="4" customFormat="1" ht="15" x14ac:dyDescent="0.25">
      <c r="A217" s="93"/>
      <c r="B217" s="52"/>
      <c r="C217" s="122" t="s">
        <v>129</v>
      </c>
      <c r="D217" s="122"/>
      <c r="E217" s="122"/>
      <c r="F217" s="122"/>
      <c r="G217" s="122"/>
      <c r="H217" s="122"/>
      <c r="I217" s="122"/>
      <c r="J217" s="122"/>
      <c r="K217" s="122"/>
      <c r="L217" s="94">
        <v>1860.49</v>
      </c>
      <c r="M217" s="95"/>
      <c r="N217" s="108">
        <v>15609.51</v>
      </c>
      <c r="AP217" s="50"/>
      <c r="AQ217" s="3" t="s">
        <v>129</v>
      </c>
    </row>
    <row r="218" spans="1:44" s="4" customFormat="1" ht="15" x14ac:dyDescent="0.25">
      <c r="A218" s="93"/>
      <c r="B218" s="52"/>
      <c r="C218" s="122" t="s">
        <v>130</v>
      </c>
      <c r="D218" s="122"/>
      <c r="E218" s="122"/>
      <c r="F218" s="122"/>
      <c r="G218" s="122"/>
      <c r="H218" s="122"/>
      <c r="I218" s="122"/>
      <c r="J218" s="122"/>
      <c r="K218" s="122"/>
      <c r="L218" s="98">
        <v>330.51</v>
      </c>
      <c r="M218" s="95"/>
      <c r="N218" s="108">
        <v>14138.99</v>
      </c>
      <c r="AP218" s="50"/>
      <c r="AQ218" s="3" t="s">
        <v>130</v>
      </c>
    </row>
    <row r="219" spans="1:44" s="4" customFormat="1" ht="15" x14ac:dyDescent="0.25">
      <c r="A219" s="93"/>
      <c r="B219" s="52"/>
      <c r="C219" s="122" t="s">
        <v>218</v>
      </c>
      <c r="D219" s="122"/>
      <c r="E219" s="122"/>
      <c r="F219" s="122"/>
      <c r="G219" s="122"/>
      <c r="H219" s="122"/>
      <c r="I219" s="122"/>
      <c r="J219" s="122"/>
      <c r="K219" s="122"/>
      <c r="L219" s="94">
        <v>203573.38</v>
      </c>
      <c r="M219" s="95"/>
      <c r="N219" s="108">
        <v>1260119.24</v>
      </c>
      <c r="AP219" s="50"/>
      <c r="AQ219" s="3" t="s">
        <v>218</v>
      </c>
    </row>
    <row r="220" spans="1:44" s="4" customFormat="1" ht="15" x14ac:dyDescent="0.25">
      <c r="A220" s="93"/>
      <c r="B220" s="52"/>
      <c r="C220" s="122" t="s">
        <v>132</v>
      </c>
      <c r="D220" s="122"/>
      <c r="E220" s="122"/>
      <c r="F220" s="122"/>
      <c r="G220" s="122"/>
      <c r="H220" s="122"/>
      <c r="I220" s="122"/>
      <c r="J220" s="122"/>
      <c r="K220" s="122"/>
      <c r="L220" s="98">
        <v>795.17</v>
      </c>
      <c r="M220" s="95"/>
      <c r="N220" s="108">
        <v>34017.360000000001</v>
      </c>
      <c r="AP220" s="50"/>
      <c r="AQ220" s="3" t="s">
        <v>132</v>
      </c>
    </row>
    <row r="221" spans="1:44" s="4" customFormat="1" ht="15" x14ac:dyDescent="0.25">
      <c r="A221" s="93"/>
      <c r="B221" s="52"/>
      <c r="C221" s="122" t="s">
        <v>133</v>
      </c>
      <c r="D221" s="122"/>
      <c r="E221" s="122"/>
      <c r="F221" s="122"/>
      <c r="G221" s="122"/>
      <c r="H221" s="122"/>
      <c r="I221" s="122"/>
      <c r="J221" s="122"/>
      <c r="K221" s="122"/>
      <c r="L221" s="98">
        <v>806.74</v>
      </c>
      <c r="M221" s="95"/>
      <c r="N221" s="108">
        <v>34512.410000000003</v>
      </c>
      <c r="AP221" s="50"/>
      <c r="AQ221" s="3" t="s">
        <v>133</v>
      </c>
    </row>
    <row r="222" spans="1:44" s="4" customFormat="1" ht="15" x14ac:dyDescent="0.25">
      <c r="A222" s="93"/>
      <c r="B222" s="99"/>
      <c r="C222" s="123" t="s">
        <v>221</v>
      </c>
      <c r="D222" s="123"/>
      <c r="E222" s="123"/>
      <c r="F222" s="123"/>
      <c r="G222" s="123"/>
      <c r="H222" s="123"/>
      <c r="I222" s="123"/>
      <c r="J222" s="123"/>
      <c r="K222" s="123"/>
      <c r="L222" s="100">
        <v>211490.4</v>
      </c>
      <c r="M222" s="101"/>
      <c r="N222" s="110">
        <v>1383373.88</v>
      </c>
      <c r="AP222" s="50"/>
      <c r="AR222" s="50" t="s">
        <v>221</v>
      </c>
    </row>
    <row r="223" spans="1:44" s="4" customFormat="1" ht="13.5" hidden="1" customHeight="1" x14ac:dyDescent="0.25">
      <c r="B223" s="87"/>
      <c r="C223" s="85"/>
      <c r="D223" s="85"/>
      <c r="E223" s="85"/>
      <c r="F223" s="85"/>
      <c r="G223" s="85"/>
      <c r="H223" s="85"/>
      <c r="I223" s="85"/>
      <c r="J223" s="85"/>
      <c r="K223" s="85"/>
      <c r="L223" s="100"/>
      <c r="M223" s="111"/>
      <c r="N223" s="112"/>
    </row>
    <row r="224" spans="1:44" s="4" customFormat="1" ht="26.25" customHeight="1" x14ac:dyDescent="0.25">
      <c r="A224" s="113"/>
      <c r="B224" s="114"/>
      <c r="C224" s="114"/>
      <c r="D224" s="114"/>
      <c r="E224" s="114"/>
      <c r="F224" s="114"/>
      <c r="G224" s="114"/>
      <c r="H224" s="114"/>
      <c r="I224" s="114"/>
      <c r="J224" s="114"/>
      <c r="K224" s="114"/>
      <c r="L224" s="114"/>
      <c r="M224" s="114"/>
      <c r="N224" s="114"/>
    </row>
    <row r="225" spans="1:44" s="8" customFormat="1" x14ac:dyDescent="0.2">
      <c r="A225" s="6"/>
      <c r="B225" s="115" t="s">
        <v>222</v>
      </c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</row>
    <row r="226" spans="1:44" s="8" customFormat="1" ht="13.5" customHeight="1" x14ac:dyDescent="0.2">
      <c r="A226" s="6"/>
      <c r="B226" s="5"/>
      <c r="C226" s="121" t="s">
        <v>223</v>
      </c>
      <c r="D226" s="121"/>
      <c r="E226" s="121"/>
      <c r="F226" s="121"/>
      <c r="G226" s="121"/>
      <c r="H226" s="121"/>
      <c r="I226" s="121"/>
      <c r="J226" s="121"/>
      <c r="K226" s="121"/>
      <c r="L226" s="121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</row>
    <row r="227" spans="1:44" s="8" customFormat="1" ht="12.75" customHeight="1" x14ac:dyDescent="0.2">
      <c r="A227" s="6"/>
      <c r="B227" s="115" t="s">
        <v>224</v>
      </c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</row>
    <row r="228" spans="1:44" s="8" customFormat="1" ht="13.5" customHeight="1" x14ac:dyDescent="0.2">
      <c r="A228" s="6"/>
      <c r="C228" s="121" t="s">
        <v>223</v>
      </c>
      <c r="D228" s="121"/>
      <c r="E228" s="121"/>
      <c r="F228" s="121"/>
      <c r="G228" s="121"/>
      <c r="H228" s="121"/>
      <c r="I228" s="121"/>
      <c r="J228" s="121"/>
      <c r="K228" s="121"/>
      <c r="L228" s="121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</row>
    <row r="229" spans="1:44" s="8" customFormat="1" ht="19.5" customHeight="1" x14ac:dyDescent="0.2">
      <c r="A229" s="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</row>
    <row r="230" spans="1:44" s="4" customFormat="1" ht="22.5" customHeight="1" x14ac:dyDescent="0.25">
      <c r="A230" s="119" t="s">
        <v>225</v>
      </c>
      <c r="B230" s="119"/>
      <c r="C230" s="119"/>
      <c r="D230" s="119"/>
      <c r="E230" s="119"/>
      <c r="F230" s="119"/>
      <c r="G230" s="119"/>
      <c r="H230" s="119"/>
      <c r="I230" s="119"/>
      <c r="J230" s="119"/>
      <c r="K230" s="119"/>
      <c r="L230" s="119"/>
      <c r="M230" s="119"/>
      <c r="N230" s="119"/>
      <c r="O230" s="106"/>
      <c r="P230" s="106"/>
    </row>
    <row r="231" spans="1:44" s="4" customFormat="1" ht="12.75" customHeight="1" x14ac:dyDescent="0.25">
      <c r="A231" s="119" t="s">
        <v>226</v>
      </c>
      <c r="B231" s="119"/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06"/>
      <c r="P231" s="106"/>
    </row>
    <row r="232" spans="1:44" s="4" customFormat="1" ht="12.75" customHeight="1" x14ac:dyDescent="0.25">
      <c r="A232" s="119" t="s">
        <v>227</v>
      </c>
      <c r="B232" s="119"/>
      <c r="C232" s="119"/>
      <c r="D232" s="119"/>
      <c r="E232" s="119"/>
      <c r="F232" s="119"/>
      <c r="G232" s="119"/>
      <c r="H232" s="119"/>
      <c r="I232" s="119"/>
      <c r="J232" s="119"/>
      <c r="K232" s="119"/>
      <c r="L232" s="119"/>
      <c r="M232" s="119"/>
      <c r="N232" s="119"/>
      <c r="O232" s="106"/>
      <c r="P232" s="106"/>
    </row>
    <row r="233" spans="1:44" s="4" customFormat="1" ht="19.5" customHeight="1" x14ac:dyDescent="0.25"/>
    <row r="234" spans="1:44" s="4" customFormat="1" ht="15" x14ac:dyDescent="0.25">
      <c r="B234" s="117"/>
      <c r="D234" s="117"/>
      <c r="F234" s="117"/>
    </row>
  </sheetData>
  <mergeCells count="218"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  <mergeCell ref="A20:N20"/>
    <mergeCell ref="A21:N21"/>
    <mergeCell ref="B23:F23"/>
    <mergeCell ref="B24:F24"/>
    <mergeCell ref="A13:N13"/>
    <mergeCell ref="A14:N14"/>
    <mergeCell ref="A16:N16"/>
    <mergeCell ref="A17:N17"/>
    <mergeCell ref="A18:N18"/>
    <mergeCell ref="L33:M33"/>
    <mergeCell ref="A35:A37"/>
    <mergeCell ref="B35:B37"/>
    <mergeCell ref="C35:E37"/>
    <mergeCell ref="F35:F37"/>
    <mergeCell ref="G35:I36"/>
    <mergeCell ref="J35:L36"/>
    <mergeCell ref="M35:M37"/>
    <mergeCell ref="C42:E42"/>
    <mergeCell ref="C43:E43"/>
    <mergeCell ref="C44:E44"/>
    <mergeCell ref="C45:E45"/>
    <mergeCell ref="C46:E46"/>
    <mergeCell ref="N35:N37"/>
    <mergeCell ref="C38:E38"/>
    <mergeCell ref="A39:N39"/>
    <mergeCell ref="C40:E40"/>
    <mergeCell ref="C41:E4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62:E62"/>
    <mergeCell ref="C63:N63"/>
    <mergeCell ref="C64:E64"/>
    <mergeCell ref="C65:E65"/>
    <mergeCell ref="C66:E66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76:N76"/>
    <mergeCell ref="C67:E67"/>
    <mergeCell ref="C68:E68"/>
    <mergeCell ref="C69:E69"/>
    <mergeCell ref="C70:E70"/>
    <mergeCell ref="C71:E7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92:E92"/>
    <mergeCell ref="C93:E93"/>
    <mergeCell ref="C94:E94"/>
    <mergeCell ref="C95:E95"/>
    <mergeCell ref="C96:E96"/>
    <mergeCell ref="C87:E87"/>
    <mergeCell ref="C88:E88"/>
    <mergeCell ref="C89:N89"/>
    <mergeCell ref="C90:E90"/>
    <mergeCell ref="C91:E91"/>
    <mergeCell ref="C102:N10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  <mergeCell ref="C112:E112"/>
    <mergeCell ref="C113:E113"/>
    <mergeCell ref="C115:K115"/>
    <mergeCell ref="C116:K116"/>
    <mergeCell ref="C117:K117"/>
    <mergeCell ref="C107:E107"/>
    <mergeCell ref="C108:E108"/>
    <mergeCell ref="C109:E109"/>
    <mergeCell ref="C110:E110"/>
    <mergeCell ref="C111:E111"/>
    <mergeCell ref="C123:K123"/>
    <mergeCell ref="C124:K124"/>
    <mergeCell ref="C125:K125"/>
    <mergeCell ref="C126:K126"/>
    <mergeCell ref="C127:K127"/>
    <mergeCell ref="C118:K118"/>
    <mergeCell ref="C119:K119"/>
    <mergeCell ref="C120:K120"/>
    <mergeCell ref="C121:K121"/>
    <mergeCell ref="C122:K122"/>
    <mergeCell ref="C133:K133"/>
    <mergeCell ref="C134:K134"/>
    <mergeCell ref="C135:K135"/>
    <mergeCell ref="C136:K136"/>
    <mergeCell ref="C137:K137"/>
    <mergeCell ref="C128:K128"/>
    <mergeCell ref="C129:K129"/>
    <mergeCell ref="C130:K130"/>
    <mergeCell ref="C131:K131"/>
    <mergeCell ref="C132:K132"/>
    <mergeCell ref="C143:N143"/>
    <mergeCell ref="C144:E144"/>
    <mergeCell ref="C146:K146"/>
    <mergeCell ref="C147:K147"/>
    <mergeCell ref="C148:K148"/>
    <mergeCell ref="A138:N138"/>
    <mergeCell ref="C139:E139"/>
    <mergeCell ref="C140:N140"/>
    <mergeCell ref="C141:E141"/>
    <mergeCell ref="C142:E142"/>
    <mergeCell ref="C154:E154"/>
    <mergeCell ref="C155:N155"/>
    <mergeCell ref="C156:N156"/>
    <mergeCell ref="C157:E157"/>
    <mergeCell ref="C158:E158"/>
    <mergeCell ref="A149:N149"/>
    <mergeCell ref="C150:E150"/>
    <mergeCell ref="C151:N151"/>
    <mergeCell ref="C152:N152"/>
    <mergeCell ref="C153:E153"/>
    <mergeCell ref="C164:E164"/>
    <mergeCell ref="C165:E165"/>
    <mergeCell ref="C166:N166"/>
    <mergeCell ref="C167:N167"/>
    <mergeCell ref="C168:E168"/>
    <mergeCell ref="C159:N159"/>
    <mergeCell ref="C160:N160"/>
    <mergeCell ref="C161:E161"/>
    <mergeCell ref="C162:E162"/>
    <mergeCell ref="C163:N163"/>
    <mergeCell ref="C174:E174"/>
    <mergeCell ref="C175:E175"/>
    <mergeCell ref="C176:N176"/>
    <mergeCell ref="C177:E177"/>
    <mergeCell ref="C178:E178"/>
    <mergeCell ref="C169:E169"/>
    <mergeCell ref="C170:N170"/>
    <mergeCell ref="C171:E171"/>
    <mergeCell ref="C172:E172"/>
    <mergeCell ref="C173:N173"/>
    <mergeCell ref="C184:E184"/>
    <mergeCell ref="C185:E185"/>
    <mergeCell ref="C186:N186"/>
    <mergeCell ref="C187:E187"/>
    <mergeCell ref="C189:K189"/>
    <mergeCell ref="C179:N179"/>
    <mergeCell ref="C180:E180"/>
    <mergeCell ref="C181:E181"/>
    <mergeCell ref="C182:N182"/>
    <mergeCell ref="C183:N183"/>
    <mergeCell ref="C195:K195"/>
    <mergeCell ref="C196:K196"/>
    <mergeCell ref="C198:K198"/>
    <mergeCell ref="C199:K199"/>
    <mergeCell ref="C200:K200"/>
    <mergeCell ref="C190:K190"/>
    <mergeCell ref="C191:K191"/>
    <mergeCell ref="C192:K192"/>
    <mergeCell ref="C193:K193"/>
    <mergeCell ref="C194:K194"/>
    <mergeCell ref="C206:K206"/>
    <mergeCell ref="C207:K207"/>
    <mergeCell ref="C208:K208"/>
    <mergeCell ref="C209:K209"/>
    <mergeCell ref="C210:K210"/>
    <mergeCell ref="C201:K201"/>
    <mergeCell ref="C202:K202"/>
    <mergeCell ref="C203:K203"/>
    <mergeCell ref="C204:K204"/>
    <mergeCell ref="C205:K205"/>
    <mergeCell ref="C216:K216"/>
    <mergeCell ref="C217:K217"/>
    <mergeCell ref="C218:K218"/>
    <mergeCell ref="C219:K219"/>
    <mergeCell ref="C220:K220"/>
    <mergeCell ref="C211:K211"/>
    <mergeCell ref="C212:K212"/>
    <mergeCell ref="C213:K213"/>
    <mergeCell ref="C214:K214"/>
    <mergeCell ref="C215:K215"/>
    <mergeCell ref="C228:L228"/>
    <mergeCell ref="A230:N230"/>
    <mergeCell ref="A231:N231"/>
    <mergeCell ref="A232:N232"/>
    <mergeCell ref="C221:K221"/>
    <mergeCell ref="C222:K222"/>
    <mergeCell ref="C225:L225"/>
    <mergeCell ref="C226:L226"/>
    <mergeCell ref="C227:L227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23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R271"/>
  <sheetViews>
    <sheetView topLeftCell="A224" workbookViewId="0">
      <selection activeCell="N34" sqref="N3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1.140625" style="2" customWidth="1"/>
    <col min="10" max="10" width="12.425781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0.42578125" style="3" hidden="1" customWidth="1"/>
    <col min="28" max="31" width="157.85546875" style="3" hidden="1" customWidth="1"/>
    <col min="32" max="36" width="39.5703125" style="3" hidden="1" customWidth="1"/>
    <col min="37" max="37" width="128.5703125" style="3" hidden="1" customWidth="1"/>
    <col min="38" max="40" width="96.5703125" style="3" hidden="1" customWidth="1"/>
    <col min="41" max="41" width="128.5703125" style="3" hidden="1" customWidth="1"/>
    <col min="42" max="44" width="96.5703125" style="3" hidden="1" customWidth="1"/>
    <col min="45" max="16384" width="9.140625" style="2"/>
  </cols>
  <sheetData>
    <row r="1" spans="1:29" s="4" customFormat="1" ht="15" x14ac:dyDescent="0.25">
      <c r="N1" s="5" t="s">
        <v>0</v>
      </c>
    </row>
    <row r="2" spans="1:29" s="4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 t="s">
        <v>1</v>
      </c>
    </row>
    <row r="3" spans="1:29" s="4" customFormat="1" ht="6.75" customHeight="1" x14ac:dyDescent="0.25">
      <c r="A3" s="6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"/>
    </row>
    <row r="4" spans="1:29" s="4" customFormat="1" ht="2.25" customHeight="1" x14ac:dyDescent="0.25">
      <c r="A4" s="9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29" s="4" customFormat="1" ht="11.25" customHeight="1" x14ac:dyDescent="0.25">
      <c r="A5" s="9" t="s">
        <v>2</v>
      </c>
      <c r="B5" s="10"/>
      <c r="C5" s="6"/>
      <c r="E5" s="6"/>
      <c r="F5" s="6"/>
      <c r="G5" s="136" t="s">
        <v>3</v>
      </c>
      <c r="H5" s="136"/>
      <c r="I5" s="136"/>
      <c r="J5" s="136"/>
      <c r="K5" s="136"/>
      <c r="L5" s="136"/>
      <c r="M5" s="136"/>
      <c r="N5" s="136"/>
    </row>
    <row r="6" spans="1:29" s="4" customFormat="1" ht="67.5" customHeight="1" x14ac:dyDescent="0.25">
      <c r="A6" s="9" t="s">
        <v>4</v>
      </c>
      <c r="B6" s="10"/>
      <c r="C6" s="6"/>
      <c r="E6" s="11"/>
      <c r="F6" s="11"/>
      <c r="G6" s="141" t="s">
        <v>5</v>
      </c>
      <c r="H6" s="141"/>
      <c r="I6" s="141"/>
      <c r="J6" s="141"/>
      <c r="K6" s="141"/>
      <c r="L6" s="141"/>
      <c r="M6" s="141"/>
      <c r="N6" s="141"/>
      <c r="V6" s="12" t="s">
        <v>5</v>
      </c>
    </row>
    <row r="7" spans="1:29" s="4" customFormat="1" ht="45" customHeight="1" x14ac:dyDescent="0.25">
      <c r="A7" s="140" t="s">
        <v>6</v>
      </c>
      <c r="B7" s="140"/>
      <c r="C7" s="140"/>
      <c r="D7" s="140"/>
      <c r="E7" s="140"/>
      <c r="F7" s="140"/>
      <c r="G7" s="141" t="s">
        <v>7</v>
      </c>
      <c r="H7" s="141"/>
      <c r="I7" s="141"/>
      <c r="J7" s="141"/>
      <c r="K7" s="141"/>
      <c r="L7" s="141"/>
      <c r="M7" s="141"/>
      <c r="N7" s="141"/>
      <c r="P7" s="13" t="s">
        <v>6</v>
      </c>
      <c r="Q7" s="13" t="s">
        <v>7</v>
      </c>
      <c r="R7" s="14"/>
      <c r="S7" s="14"/>
      <c r="T7" s="14"/>
      <c r="U7" s="14"/>
      <c r="W7" s="12" t="s">
        <v>7</v>
      </c>
    </row>
    <row r="8" spans="1:29" s="4" customFormat="1" ht="67.5" customHeight="1" x14ac:dyDescent="0.25">
      <c r="A8" s="143" t="s">
        <v>8</v>
      </c>
      <c r="B8" s="143"/>
      <c r="C8" s="143"/>
      <c r="D8" s="143"/>
      <c r="E8" s="143"/>
      <c r="F8" s="143"/>
      <c r="G8" s="141"/>
      <c r="H8" s="141"/>
      <c r="I8" s="141"/>
      <c r="J8" s="141"/>
      <c r="K8" s="141"/>
      <c r="L8" s="141"/>
      <c r="M8" s="141"/>
      <c r="N8" s="141"/>
      <c r="P8" s="13" t="s">
        <v>9</v>
      </c>
      <c r="Q8" s="13"/>
      <c r="R8" s="14"/>
      <c r="S8" s="14"/>
      <c r="T8" s="14"/>
      <c r="U8" s="14"/>
      <c r="X8" s="12" t="s">
        <v>10</v>
      </c>
    </row>
    <row r="9" spans="1:29" s="4" customFormat="1" ht="33.75" customHeight="1" x14ac:dyDescent="0.25">
      <c r="A9" s="140" t="s">
        <v>11</v>
      </c>
      <c r="B9" s="140"/>
      <c r="C9" s="140"/>
      <c r="D9" s="140"/>
      <c r="E9" s="140"/>
      <c r="F9" s="140"/>
      <c r="G9" s="141"/>
      <c r="H9" s="141"/>
      <c r="I9" s="141"/>
      <c r="J9" s="141"/>
      <c r="K9" s="141"/>
      <c r="L9" s="141"/>
      <c r="M9" s="141"/>
      <c r="N9" s="141"/>
      <c r="P9" s="13" t="s">
        <v>11</v>
      </c>
      <c r="Q9" s="13"/>
      <c r="R9" s="14"/>
      <c r="S9" s="14"/>
      <c r="T9" s="14"/>
      <c r="U9" s="14"/>
      <c r="Y9" s="12" t="s">
        <v>10</v>
      </c>
    </row>
    <row r="10" spans="1:29" s="4" customFormat="1" ht="11.25" customHeight="1" x14ac:dyDescent="0.25">
      <c r="A10" s="142" t="s">
        <v>12</v>
      </c>
      <c r="B10" s="142"/>
      <c r="C10" s="142"/>
      <c r="D10" s="142"/>
      <c r="E10" s="142"/>
      <c r="F10" s="142"/>
      <c r="G10" s="141"/>
      <c r="H10" s="141"/>
      <c r="I10" s="141"/>
      <c r="J10" s="141"/>
      <c r="K10" s="141"/>
      <c r="L10" s="141"/>
      <c r="M10" s="141"/>
      <c r="N10" s="141"/>
      <c r="Z10" s="12" t="s">
        <v>10</v>
      </c>
    </row>
    <row r="11" spans="1:29" s="4" customFormat="1" ht="15" x14ac:dyDescent="0.25">
      <c r="A11" s="142" t="s">
        <v>13</v>
      </c>
      <c r="B11" s="142"/>
      <c r="C11" s="142"/>
      <c r="D11" s="142"/>
      <c r="E11" s="142"/>
      <c r="F11" s="142"/>
      <c r="G11" s="141"/>
      <c r="H11" s="141"/>
      <c r="I11" s="141"/>
      <c r="J11" s="141"/>
      <c r="K11" s="141"/>
      <c r="L11" s="141"/>
      <c r="M11" s="141"/>
      <c r="N11" s="141"/>
      <c r="AA11" s="12" t="s">
        <v>10</v>
      </c>
    </row>
    <row r="12" spans="1:29" s="4" customFormat="1" ht="3.75" customHeight="1" x14ac:dyDescent="0.25">
      <c r="A12" s="15"/>
      <c r="B12" s="6"/>
      <c r="C12" s="6"/>
      <c r="D12" s="6"/>
      <c r="E12" s="6"/>
      <c r="F12" s="10"/>
      <c r="G12" s="10"/>
      <c r="H12" s="10"/>
      <c r="I12" s="10"/>
      <c r="J12" s="10"/>
      <c r="K12" s="10"/>
      <c r="L12" s="10"/>
      <c r="M12" s="10"/>
      <c r="N12" s="10"/>
    </row>
    <row r="13" spans="1:29" s="4" customFormat="1" ht="23.25" x14ac:dyDescent="0.25">
      <c r="A13" s="138" t="s">
        <v>14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AB13" s="12" t="s">
        <v>14</v>
      </c>
    </row>
    <row r="14" spans="1:29" s="4" customFormat="1" ht="15" x14ac:dyDescent="0.25">
      <c r="A14" s="135" t="s">
        <v>15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29" s="4" customFormat="1" ht="5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9" s="4" customFormat="1" ht="23.25" x14ac:dyDescent="0.25">
      <c r="A16" s="138" t="s">
        <v>14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AC16" s="12" t="s">
        <v>14</v>
      </c>
    </row>
    <row r="17" spans="1:30" s="4" customFormat="1" ht="15" x14ac:dyDescent="0.25">
      <c r="A17" s="135" t="s">
        <v>16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30" s="4" customFormat="1" ht="21" customHeight="1" x14ac:dyDescent="0.25">
      <c r="A18" s="139" t="s">
        <v>266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30" s="4" customFormat="1" ht="3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30" s="4" customFormat="1" ht="15" x14ac:dyDescent="0.25">
      <c r="A20" s="134" t="s">
        <v>267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AD20" s="12" t="s">
        <v>267</v>
      </c>
    </row>
    <row r="21" spans="1:30" s="4" customFormat="1" ht="12" customHeight="1" x14ac:dyDescent="0.25">
      <c r="A21" s="135" t="s">
        <v>19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30" s="4" customFormat="1" ht="12" customHeight="1" x14ac:dyDescent="0.25">
      <c r="A22" s="6" t="s">
        <v>20</v>
      </c>
      <c r="B22" s="18" t="s">
        <v>21</v>
      </c>
      <c r="C22" s="1" t="s">
        <v>22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</row>
    <row r="23" spans="1:30" s="4" customFormat="1" ht="12" customHeight="1" x14ac:dyDescent="0.25">
      <c r="A23" s="6" t="s">
        <v>23</v>
      </c>
      <c r="B23" s="136"/>
      <c r="C23" s="136"/>
      <c r="D23" s="136"/>
      <c r="E23" s="136"/>
      <c r="F23" s="136"/>
      <c r="G23" s="11"/>
      <c r="H23" s="11"/>
      <c r="I23" s="11"/>
      <c r="J23" s="11"/>
      <c r="K23" s="11"/>
      <c r="L23" s="11"/>
      <c r="M23" s="11"/>
      <c r="N23" s="11"/>
    </row>
    <row r="24" spans="1:30" s="4" customFormat="1" ht="15" x14ac:dyDescent="0.25">
      <c r="A24" s="6"/>
      <c r="B24" s="137" t="s">
        <v>24</v>
      </c>
      <c r="C24" s="137"/>
      <c r="D24" s="137"/>
      <c r="E24" s="137"/>
      <c r="F24" s="137"/>
      <c r="G24" s="19"/>
      <c r="H24" s="19"/>
      <c r="I24" s="19"/>
      <c r="J24" s="19"/>
      <c r="K24" s="19"/>
      <c r="L24" s="19"/>
      <c r="M24" s="20"/>
      <c r="N24" s="19"/>
    </row>
    <row r="25" spans="1:30" s="4" customFormat="1" ht="5.25" customHeight="1" x14ac:dyDescent="0.25">
      <c r="A25" s="6"/>
      <c r="B25" s="6"/>
      <c r="C25" s="6"/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30" s="4" customFormat="1" ht="12" customHeight="1" x14ac:dyDescent="0.25">
      <c r="A26" s="22" t="s">
        <v>25</v>
      </c>
      <c r="B26" s="6"/>
      <c r="C26" s="6"/>
      <c r="D26" s="23" t="s">
        <v>26</v>
      </c>
      <c r="E26" s="24"/>
      <c r="F26" s="25"/>
      <c r="G26" s="26"/>
      <c r="H26" s="26"/>
      <c r="I26" s="26"/>
      <c r="J26" s="26"/>
      <c r="K26" s="26"/>
      <c r="L26" s="26"/>
      <c r="M26" s="26"/>
      <c r="N26" s="26"/>
    </row>
    <row r="27" spans="1:30" s="4" customFormat="1" ht="7.5" customHeight="1" x14ac:dyDescent="0.25">
      <c r="A27" s="6"/>
      <c r="B27" s="8"/>
      <c r="C27" s="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30" s="4" customFormat="1" ht="12" customHeight="1" x14ac:dyDescent="0.25">
      <c r="A28" s="22" t="s">
        <v>27</v>
      </c>
      <c r="B28" s="8"/>
      <c r="C28" s="28">
        <v>94.3</v>
      </c>
      <c r="D28" s="29" t="s">
        <v>268</v>
      </c>
      <c r="E28" s="30" t="s">
        <v>29</v>
      </c>
      <c r="G28" s="8"/>
      <c r="H28" s="8"/>
      <c r="I28" s="8"/>
      <c r="J28" s="8"/>
      <c r="K28" s="8"/>
      <c r="L28" s="31"/>
      <c r="M28" s="31"/>
      <c r="N28" s="8"/>
    </row>
    <row r="29" spans="1:30" s="4" customFormat="1" ht="11.25" customHeight="1" x14ac:dyDescent="0.25">
      <c r="A29" s="6"/>
      <c r="B29" s="32" t="s">
        <v>30</v>
      </c>
      <c r="C29" s="33"/>
      <c r="D29" s="34"/>
      <c r="E29" s="30"/>
      <c r="G29" s="8"/>
    </row>
    <row r="30" spans="1:30" s="4" customFormat="1" ht="12" customHeight="1" x14ac:dyDescent="0.25">
      <c r="A30" s="6"/>
      <c r="B30" s="35" t="s">
        <v>31</v>
      </c>
      <c r="C30" s="28">
        <v>83.19</v>
      </c>
      <c r="D30" s="29" t="s">
        <v>269</v>
      </c>
      <c r="E30" s="30" t="s">
        <v>29</v>
      </c>
      <c r="G30" s="8" t="s">
        <v>33</v>
      </c>
      <c r="I30" s="8"/>
      <c r="J30" s="8"/>
      <c r="K30" s="8"/>
      <c r="L30" s="28">
        <v>9.5399999999999991</v>
      </c>
      <c r="M30" s="36" t="s">
        <v>270</v>
      </c>
      <c r="N30" s="30" t="s">
        <v>29</v>
      </c>
    </row>
    <row r="31" spans="1:30" s="4" customFormat="1" ht="12" customHeight="1" x14ac:dyDescent="0.25">
      <c r="A31" s="6"/>
      <c r="B31" s="35" t="s">
        <v>35</v>
      </c>
      <c r="C31" s="28">
        <v>11.11</v>
      </c>
      <c r="D31" s="37" t="s">
        <v>271</v>
      </c>
      <c r="E31" s="30" t="s">
        <v>29</v>
      </c>
      <c r="G31" s="8" t="s">
        <v>37</v>
      </c>
      <c r="I31" s="8"/>
      <c r="J31" s="8"/>
      <c r="K31" s="8"/>
      <c r="L31" s="263"/>
      <c r="M31" s="262">
        <v>24.42</v>
      </c>
      <c r="N31" s="30" t="s">
        <v>38</v>
      </c>
    </row>
    <row r="32" spans="1:30" s="4" customFormat="1" ht="12" customHeight="1" x14ac:dyDescent="0.25">
      <c r="A32" s="6"/>
      <c r="B32" s="35" t="s">
        <v>39</v>
      </c>
      <c r="C32" s="28">
        <v>0</v>
      </c>
      <c r="D32" s="37" t="s">
        <v>43</v>
      </c>
      <c r="E32" s="30" t="s">
        <v>29</v>
      </c>
      <c r="G32" s="8" t="s">
        <v>41</v>
      </c>
      <c r="I32" s="8"/>
      <c r="J32" s="8"/>
      <c r="K32" s="8"/>
      <c r="M32" s="28">
        <v>4.3600000000000003</v>
      </c>
      <c r="N32" s="30" t="s">
        <v>38</v>
      </c>
    </row>
    <row r="33" spans="1:35" s="4" customFormat="1" ht="12" customHeight="1" x14ac:dyDescent="0.25">
      <c r="A33" s="6"/>
      <c r="B33" s="35" t="s">
        <v>42</v>
      </c>
      <c r="C33" s="28">
        <v>0</v>
      </c>
      <c r="D33" s="29" t="s">
        <v>43</v>
      </c>
      <c r="E33" s="30" t="s">
        <v>29</v>
      </c>
      <c r="G33" s="8"/>
      <c r="H33" s="8"/>
      <c r="I33" s="8"/>
      <c r="J33" s="8"/>
      <c r="K33" s="8"/>
      <c r="L33" s="132" t="s">
        <v>44</v>
      </c>
      <c r="M33" s="132"/>
      <c r="N33" s="8"/>
    </row>
    <row r="34" spans="1:35" s="4" customFormat="1" ht="7.5" customHeight="1" x14ac:dyDescent="0.25">
      <c r="A34" s="38"/>
    </row>
    <row r="35" spans="1:35" s="4" customFormat="1" ht="23.25" customHeight="1" x14ac:dyDescent="0.25">
      <c r="A35" s="133" t="s">
        <v>45</v>
      </c>
      <c r="B35" s="130" t="s">
        <v>46</v>
      </c>
      <c r="C35" s="130" t="s">
        <v>47</v>
      </c>
      <c r="D35" s="130"/>
      <c r="E35" s="130"/>
      <c r="F35" s="130" t="s">
        <v>48</v>
      </c>
      <c r="G35" s="130" t="s">
        <v>49</v>
      </c>
      <c r="H35" s="130"/>
      <c r="I35" s="130"/>
      <c r="J35" s="130" t="s">
        <v>50</v>
      </c>
      <c r="K35" s="130"/>
      <c r="L35" s="130"/>
      <c r="M35" s="130" t="s">
        <v>51</v>
      </c>
      <c r="N35" s="130" t="s">
        <v>52</v>
      </c>
    </row>
    <row r="36" spans="1:35" s="4" customFormat="1" ht="28.5" customHeight="1" x14ac:dyDescent="0.25">
      <c r="A36" s="133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35" s="4" customFormat="1" ht="45" x14ac:dyDescent="0.25">
      <c r="A37" s="133"/>
      <c r="B37" s="130"/>
      <c r="C37" s="130"/>
      <c r="D37" s="130"/>
      <c r="E37" s="130"/>
      <c r="F37" s="130"/>
      <c r="G37" s="39" t="s">
        <v>53</v>
      </c>
      <c r="H37" s="39" t="s">
        <v>54</v>
      </c>
      <c r="I37" s="39" t="s">
        <v>55</v>
      </c>
      <c r="J37" s="39" t="s">
        <v>53</v>
      </c>
      <c r="K37" s="39" t="s">
        <v>54</v>
      </c>
      <c r="L37" s="39" t="s">
        <v>56</v>
      </c>
      <c r="M37" s="130"/>
      <c r="N37" s="130"/>
    </row>
    <row r="38" spans="1:35" s="4" customFormat="1" ht="15" x14ac:dyDescent="0.25">
      <c r="A38" s="40">
        <v>1</v>
      </c>
      <c r="B38" s="41">
        <v>2</v>
      </c>
      <c r="C38" s="131">
        <v>3</v>
      </c>
      <c r="D38" s="131"/>
      <c r="E38" s="131"/>
      <c r="F38" s="41">
        <v>4</v>
      </c>
      <c r="G38" s="41">
        <v>5</v>
      </c>
      <c r="H38" s="41">
        <v>6</v>
      </c>
      <c r="I38" s="41">
        <v>7</v>
      </c>
      <c r="J38" s="41">
        <v>8</v>
      </c>
      <c r="K38" s="41">
        <v>9</v>
      </c>
      <c r="L38" s="41">
        <v>10</v>
      </c>
      <c r="M38" s="41">
        <v>11</v>
      </c>
      <c r="N38" s="41">
        <v>12</v>
      </c>
    </row>
    <row r="39" spans="1:35" s="4" customFormat="1" ht="15" x14ac:dyDescent="0.25">
      <c r="A39" s="126" t="s">
        <v>57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/>
      <c r="AE39" s="42" t="s">
        <v>57</v>
      </c>
    </row>
    <row r="40" spans="1:35" s="4" customFormat="1" ht="34.5" x14ac:dyDescent="0.25">
      <c r="A40" s="43" t="s">
        <v>58</v>
      </c>
      <c r="B40" s="44" t="s">
        <v>59</v>
      </c>
      <c r="C40" s="124" t="s">
        <v>60</v>
      </c>
      <c r="D40" s="124"/>
      <c r="E40" s="124"/>
      <c r="F40" s="45" t="s">
        <v>61</v>
      </c>
      <c r="G40" s="46"/>
      <c r="H40" s="46"/>
      <c r="I40" s="47">
        <v>1</v>
      </c>
      <c r="J40" s="48"/>
      <c r="K40" s="46"/>
      <c r="L40" s="48"/>
      <c r="M40" s="46"/>
      <c r="N40" s="49"/>
      <c r="AE40" s="42"/>
      <c r="AF40" s="50" t="s">
        <v>60</v>
      </c>
    </row>
    <row r="41" spans="1:35" s="4" customFormat="1" ht="15" x14ac:dyDescent="0.25">
      <c r="A41" s="51"/>
      <c r="B41" s="52" t="s">
        <v>58</v>
      </c>
      <c r="C41" s="122" t="s">
        <v>62</v>
      </c>
      <c r="D41" s="122"/>
      <c r="E41" s="122"/>
      <c r="F41" s="54"/>
      <c r="G41" s="55"/>
      <c r="H41" s="55"/>
      <c r="I41" s="55"/>
      <c r="J41" s="56">
        <v>4.74</v>
      </c>
      <c r="K41" s="55"/>
      <c r="L41" s="56">
        <v>4.74</v>
      </c>
      <c r="M41" s="57">
        <v>42.78</v>
      </c>
      <c r="N41" s="58">
        <v>202.78</v>
      </c>
      <c r="AE41" s="42"/>
      <c r="AF41" s="50"/>
      <c r="AG41" s="3" t="s">
        <v>62</v>
      </c>
    </row>
    <row r="42" spans="1:35" s="4" customFormat="1" ht="15" x14ac:dyDescent="0.25">
      <c r="A42" s="51"/>
      <c r="B42" s="52" t="s">
        <v>63</v>
      </c>
      <c r="C42" s="122" t="s">
        <v>64</v>
      </c>
      <c r="D42" s="122"/>
      <c r="E42" s="122"/>
      <c r="F42" s="54"/>
      <c r="G42" s="55"/>
      <c r="H42" s="55"/>
      <c r="I42" s="55"/>
      <c r="J42" s="56">
        <v>60.14</v>
      </c>
      <c r="K42" s="55"/>
      <c r="L42" s="56">
        <v>60.14</v>
      </c>
      <c r="M42" s="57">
        <v>14.05</v>
      </c>
      <c r="N42" s="58">
        <v>844.97</v>
      </c>
      <c r="AE42" s="42"/>
      <c r="AF42" s="50"/>
      <c r="AG42" s="3" t="s">
        <v>64</v>
      </c>
    </row>
    <row r="43" spans="1:35" s="4" customFormat="1" ht="15" x14ac:dyDescent="0.25">
      <c r="A43" s="51"/>
      <c r="B43" s="52" t="s">
        <v>65</v>
      </c>
      <c r="C43" s="122" t="s">
        <v>66</v>
      </c>
      <c r="D43" s="122"/>
      <c r="E43" s="122"/>
      <c r="F43" s="54"/>
      <c r="G43" s="55"/>
      <c r="H43" s="55"/>
      <c r="I43" s="55"/>
      <c r="J43" s="56">
        <v>8.3800000000000008</v>
      </c>
      <c r="K43" s="55"/>
      <c r="L43" s="56">
        <v>8.3800000000000008</v>
      </c>
      <c r="M43" s="57">
        <v>42.78</v>
      </c>
      <c r="N43" s="58">
        <v>358.5</v>
      </c>
      <c r="AE43" s="42"/>
      <c r="AF43" s="50"/>
      <c r="AG43" s="3" t="s">
        <v>66</v>
      </c>
    </row>
    <row r="44" spans="1:35" s="4" customFormat="1" ht="15" x14ac:dyDescent="0.25">
      <c r="A44" s="60"/>
      <c r="B44" s="52"/>
      <c r="C44" s="122" t="s">
        <v>67</v>
      </c>
      <c r="D44" s="122"/>
      <c r="E44" s="122"/>
      <c r="F44" s="54" t="s">
        <v>68</v>
      </c>
      <c r="G44" s="57">
        <v>0.57999999999999996</v>
      </c>
      <c r="H44" s="55"/>
      <c r="I44" s="57">
        <v>0.57999999999999996</v>
      </c>
      <c r="J44" s="61"/>
      <c r="K44" s="55"/>
      <c r="L44" s="61"/>
      <c r="M44" s="55"/>
      <c r="N44" s="62"/>
      <c r="AE44" s="42"/>
      <c r="AF44" s="50"/>
      <c r="AH44" s="3" t="s">
        <v>67</v>
      </c>
    </row>
    <row r="45" spans="1:35" s="4" customFormat="1" ht="15" x14ac:dyDescent="0.25">
      <c r="A45" s="60"/>
      <c r="B45" s="52"/>
      <c r="C45" s="122" t="s">
        <v>69</v>
      </c>
      <c r="D45" s="122"/>
      <c r="E45" s="122"/>
      <c r="F45" s="54" t="s">
        <v>68</v>
      </c>
      <c r="G45" s="57">
        <v>0.62</v>
      </c>
      <c r="H45" s="55"/>
      <c r="I45" s="57">
        <v>0.62</v>
      </c>
      <c r="J45" s="61"/>
      <c r="K45" s="55"/>
      <c r="L45" s="61"/>
      <c r="M45" s="55"/>
      <c r="N45" s="62"/>
      <c r="AE45" s="42"/>
      <c r="AF45" s="50"/>
      <c r="AH45" s="3" t="s">
        <v>69</v>
      </c>
    </row>
    <row r="46" spans="1:35" s="4" customFormat="1" ht="15" x14ac:dyDescent="0.25">
      <c r="A46" s="51"/>
      <c r="B46" s="52"/>
      <c r="C46" s="129" t="s">
        <v>70</v>
      </c>
      <c r="D46" s="129"/>
      <c r="E46" s="129"/>
      <c r="F46" s="63"/>
      <c r="G46" s="64"/>
      <c r="H46" s="64"/>
      <c r="I46" s="64"/>
      <c r="J46" s="65">
        <v>64.88</v>
      </c>
      <c r="K46" s="64"/>
      <c r="L46" s="65">
        <v>64.88</v>
      </c>
      <c r="M46" s="64"/>
      <c r="N46" s="66">
        <v>1047.75</v>
      </c>
      <c r="AE46" s="42"/>
      <c r="AF46" s="50"/>
      <c r="AI46" s="3" t="s">
        <v>70</v>
      </c>
    </row>
    <row r="47" spans="1:35" s="4" customFormat="1" ht="15" x14ac:dyDescent="0.25">
      <c r="A47" s="60"/>
      <c r="B47" s="52"/>
      <c r="C47" s="122" t="s">
        <v>71</v>
      </c>
      <c r="D47" s="122"/>
      <c r="E47" s="122"/>
      <c r="F47" s="54"/>
      <c r="G47" s="55"/>
      <c r="H47" s="55"/>
      <c r="I47" s="55"/>
      <c r="J47" s="61"/>
      <c r="K47" s="55"/>
      <c r="L47" s="56">
        <v>13.12</v>
      </c>
      <c r="M47" s="55"/>
      <c r="N47" s="58">
        <v>561.28</v>
      </c>
      <c r="AE47" s="42"/>
      <c r="AF47" s="50"/>
      <c r="AH47" s="3" t="s">
        <v>71</v>
      </c>
    </row>
    <row r="48" spans="1:35" s="4" customFormat="1" ht="22.5" x14ac:dyDescent="0.25">
      <c r="A48" s="60"/>
      <c r="B48" s="52" t="s">
        <v>72</v>
      </c>
      <c r="C48" s="122" t="s">
        <v>73</v>
      </c>
      <c r="D48" s="122"/>
      <c r="E48" s="122"/>
      <c r="F48" s="54" t="s">
        <v>74</v>
      </c>
      <c r="G48" s="67">
        <v>104</v>
      </c>
      <c r="H48" s="55"/>
      <c r="I48" s="67">
        <v>104</v>
      </c>
      <c r="J48" s="61"/>
      <c r="K48" s="55"/>
      <c r="L48" s="56">
        <v>13.64</v>
      </c>
      <c r="M48" s="55"/>
      <c r="N48" s="58">
        <v>583.73</v>
      </c>
      <c r="AE48" s="42"/>
      <c r="AF48" s="50"/>
      <c r="AH48" s="3" t="s">
        <v>73</v>
      </c>
    </row>
    <row r="49" spans="1:36" s="4" customFormat="1" ht="22.5" x14ac:dyDescent="0.25">
      <c r="A49" s="60"/>
      <c r="B49" s="52" t="s">
        <v>75</v>
      </c>
      <c r="C49" s="122" t="s">
        <v>76</v>
      </c>
      <c r="D49" s="122"/>
      <c r="E49" s="122"/>
      <c r="F49" s="54" t="s">
        <v>74</v>
      </c>
      <c r="G49" s="67">
        <v>0</v>
      </c>
      <c r="H49" s="55"/>
      <c r="I49" s="67">
        <v>0</v>
      </c>
      <c r="J49" s="61"/>
      <c r="K49" s="55"/>
      <c r="L49" s="61"/>
      <c r="M49" s="55"/>
      <c r="N49" s="62"/>
      <c r="AE49" s="42"/>
      <c r="AF49" s="50"/>
      <c r="AH49" s="3" t="s">
        <v>76</v>
      </c>
    </row>
    <row r="50" spans="1:36" s="4" customFormat="1" ht="15" x14ac:dyDescent="0.25">
      <c r="A50" s="68"/>
      <c r="B50" s="69"/>
      <c r="C50" s="124" t="s">
        <v>77</v>
      </c>
      <c r="D50" s="124"/>
      <c r="E50" s="124"/>
      <c r="F50" s="45"/>
      <c r="G50" s="46"/>
      <c r="H50" s="46"/>
      <c r="I50" s="46"/>
      <c r="J50" s="48"/>
      <c r="K50" s="46"/>
      <c r="L50" s="70">
        <v>78.52</v>
      </c>
      <c r="M50" s="64"/>
      <c r="N50" s="71">
        <v>1631.48</v>
      </c>
      <c r="AE50" s="42"/>
      <c r="AF50" s="50"/>
      <c r="AJ50" s="50" t="s">
        <v>77</v>
      </c>
    </row>
    <row r="51" spans="1:36" s="4" customFormat="1" ht="34.5" x14ac:dyDescent="0.25">
      <c r="A51" s="43" t="s">
        <v>63</v>
      </c>
      <c r="B51" s="44" t="s">
        <v>78</v>
      </c>
      <c r="C51" s="124" t="s">
        <v>79</v>
      </c>
      <c r="D51" s="124"/>
      <c r="E51" s="124"/>
      <c r="F51" s="45" t="s">
        <v>61</v>
      </c>
      <c r="G51" s="46"/>
      <c r="H51" s="46"/>
      <c r="I51" s="47">
        <v>1</v>
      </c>
      <c r="J51" s="48"/>
      <c r="K51" s="46"/>
      <c r="L51" s="48"/>
      <c r="M51" s="46"/>
      <c r="N51" s="49"/>
      <c r="AE51" s="42"/>
      <c r="AF51" s="50" t="s">
        <v>79</v>
      </c>
      <c r="AJ51" s="50"/>
    </row>
    <row r="52" spans="1:36" s="4" customFormat="1" ht="15" x14ac:dyDescent="0.25">
      <c r="A52" s="51"/>
      <c r="B52" s="52" t="s">
        <v>58</v>
      </c>
      <c r="C52" s="122" t="s">
        <v>62</v>
      </c>
      <c r="D52" s="122"/>
      <c r="E52" s="122"/>
      <c r="F52" s="54"/>
      <c r="G52" s="55"/>
      <c r="H52" s="55"/>
      <c r="I52" s="55"/>
      <c r="J52" s="56">
        <v>2.4500000000000002</v>
      </c>
      <c r="K52" s="55"/>
      <c r="L52" s="56">
        <v>2.4500000000000002</v>
      </c>
      <c r="M52" s="57">
        <v>42.78</v>
      </c>
      <c r="N52" s="58">
        <v>104.81</v>
      </c>
      <c r="AE52" s="42"/>
      <c r="AF52" s="50"/>
      <c r="AG52" s="3" t="s">
        <v>62</v>
      </c>
      <c r="AJ52" s="50"/>
    </row>
    <row r="53" spans="1:36" s="4" customFormat="1" ht="15" x14ac:dyDescent="0.25">
      <c r="A53" s="51"/>
      <c r="B53" s="52" t="s">
        <v>63</v>
      </c>
      <c r="C53" s="122" t="s">
        <v>64</v>
      </c>
      <c r="D53" s="122"/>
      <c r="E53" s="122"/>
      <c r="F53" s="54"/>
      <c r="G53" s="55"/>
      <c r="H53" s="55"/>
      <c r="I53" s="55"/>
      <c r="J53" s="56">
        <v>12.58</v>
      </c>
      <c r="K53" s="55"/>
      <c r="L53" s="56">
        <v>12.58</v>
      </c>
      <c r="M53" s="57">
        <v>14.05</v>
      </c>
      <c r="N53" s="58">
        <v>176.75</v>
      </c>
      <c r="AE53" s="42"/>
      <c r="AF53" s="50"/>
      <c r="AG53" s="3" t="s">
        <v>64</v>
      </c>
      <c r="AJ53" s="50"/>
    </row>
    <row r="54" spans="1:36" s="4" customFormat="1" ht="15" x14ac:dyDescent="0.25">
      <c r="A54" s="51"/>
      <c r="B54" s="52" t="s">
        <v>65</v>
      </c>
      <c r="C54" s="122" t="s">
        <v>66</v>
      </c>
      <c r="D54" s="122"/>
      <c r="E54" s="122"/>
      <c r="F54" s="54"/>
      <c r="G54" s="55"/>
      <c r="H54" s="55"/>
      <c r="I54" s="55"/>
      <c r="J54" s="56">
        <v>2.16</v>
      </c>
      <c r="K54" s="55"/>
      <c r="L54" s="56">
        <v>2.16</v>
      </c>
      <c r="M54" s="57">
        <v>42.78</v>
      </c>
      <c r="N54" s="58">
        <v>92.4</v>
      </c>
      <c r="AE54" s="42"/>
      <c r="AF54" s="50"/>
      <c r="AG54" s="3" t="s">
        <v>66</v>
      </c>
      <c r="AJ54" s="50"/>
    </row>
    <row r="55" spans="1:36" s="4" customFormat="1" ht="15" x14ac:dyDescent="0.25">
      <c r="A55" s="60"/>
      <c r="B55" s="52"/>
      <c r="C55" s="122" t="s">
        <v>67</v>
      </c>
      <c r="D55" s="122"/>
      <c r="E55" s="122"/>
      <c r="F55" s="54" t="s">
        <v>68</v>
      </c>
      <c r="G55" s="72">
        <v>0.3</v>
      </c>
      <c r="H55" s="55"/>
      <c r="I55" s="72">
        <v>0.3</v>
      </c>
      <c r="J55" s="61"/>
      <c r="K55" s="55"/>
      <c r="L55" s="61"/>
      <c r="M55" s="55"/>
      <c r="N55" s="62"/>
      <c r="AE55" s="42"/>
      <c r="AF55" s="50"/>
      <c r="AH55" s="3" t="s">
        <v>67</v>
      </c>
      <c r="AJ55" s="50"/>
    </row>
    <row r="56" spans="1:36" s="4" customFormat="1" ht="15" x14ac:dyDescent="0.25">
      <c r="A56" s="60"/>
      <c r="B56" s="52"/>
      <c r="C56" s="122" t="s">
        <v>69</v>
      </c>
      <c r="D56" s="122"/>
      <c r="E56" s="122"/>
      <c r="F56" s="54" t="s">
        <v>68</v>
      </c>
      <c r="G56" s="57">
        <v>0.16</v>
      </c>
      <c r="H56" s="55"/>
      <c r="I56" s="57">
        <v>0.16</v>
      </c>
      <c r="J56" s="61"/>
      <c r="K56" s="55"/>
      <c r="L56" s="61"/>
      <c r="M56" s="55"/>
      <c r="N56" s="62"/>
      <c r="AE56" s="42"/>
      <c r="AF56" s="50"/>
      <c r="AH56" s="3" t="s">
        <v>69</v>
      </c>
      <c r="AJ56" s="50"/>
    </row>
    <row r="57" spans="1:36" s="4" customFormat="1" ht="15" x14ac:dyDescent="0.25">
      <c r="A57" s="51"/>
      <c r="B57" s="52"/>
      <c r="C57" s="129" t="s">
        <v>70</v>
      </c>
      <c r="D57" s="129"/>
      <c r="E57" s="129"/>
      <c r="F57" s="63"/>
      <c r="G57" s="64"/>
      <c r="H57" s="64"/>
      <c r="I57" s="64"/>
      <c r="J57" s="65">
        <v>15.03</v>
      </c>
      <c r="K57" s="64"/>
      <c r="L57" s="65">
        <v>15.03</v>
      </c>
      <c r="M57" s="64"/>
      <c r="N57" s="73">
        <v>281.56</v>
      </c>
      <c r="AE57" s="42"/>
      <c r="AF57" s="50"/>
      <c r="AI57" s="3" t="s">
        <v>70</v>
      </c>
      <c r="AJ57" s="50"/>
    </row>
    <row r="58" spans="1:36" s="4" customFormat="1" ht="15" x14ac:dyDescent="0.25">
      <c r="A58" s="60"/>
      <c r="B58" s="52"/>
      <c r="C58" s="122" t="s">
        <v>71</v>
      </c>
      <c r="D58" s="122"/>
      <c r="E58" s="122"/>
      <c r="F58" s="54"/>
      <c r="G58" s="55"/>
      <c r="H58" s="55"/>
      <c r="I58" s="55"/>
      <c r="J58" s="61"/>
      <c r="K58" s="55"/>
      <c r="L58" s="56">
        <v>4.6100000000000003</v>
      </c>
      <c r="M58" s="55"/>
      <c r="N58" s="58">
        <v>197.21</v>
      </c>
      <c r="AE58" s="42"/>
      <c r="AF58" s="50"/>
      <c r="AH58" s="3" t="s">
        <v>71</v>
      </c>
      <c r="AJ58" s="50"/>
    </row>
    <row r="59" spans="1:36" s="4" customFormat="1" ht="22.5" x14ac:dyDescent="0.25">
      <c r="A59" s="60"/>
      <c r="B59" s="52" t="s">
        <v>72</v>
      </c>
      <c r="C59" s="122" t="s">
        <v>73</v>
      </c>
      <c r="D59" s="122"/>
      <c r="E59" s="122"/>
      <c r="F59" s="54" t="s">
        <v>74</v>
      </c>
      <c r="G59" s="67">
        <v>104</v>
      </c>
      <c r="H59" s="55"/>
      <c r="I59" s="67">
        <v>104</v>
      </c>
      <c r="J59" s="61"/>
      <c r="K59" s="55"/>
      <c r="L59" s="56">
        <v>4.79</v>
      </c>
      <c r="M59" s="55"/>
      <c r="N59" s="58">
        <v>205.1</v>
      </c>
      <c r="AE59" s="42"/>
      <c r="AF59" s="50"/>
      <c r="AH59" s="3" t="s">
        <v>73</v>
      </c>
      <c r="AJ59" s="50"/>
    </row>
    <row r="60" spans="1:36" s="4" customFormat="1" ht="22.5" x14ac:dyDescent="0.25">
      <c r="A60" s="60"/>
      <c r="B60" s="52" t="s">
        <v>75</v>
      </c>
      <c r="C60" s="122" t="s">
        <v>76</v>
      </c>
      <c r="D60" s="122"/>
      <c r="E60" s="122"/>
      <c r="F60" s="54" t="s">
        <v>74</v>
      </c>
      <c r="G60" s="67">
        <v>0</v>
      </c>
      <c r="H60" s="55"/>
      <c r="I60" s="67">
        <v>0</v>
      </c>
      <c r="J60" s="61"/>
      <c r="K60" s="55"/>
      <c r="L60" s="61"/>
      <c r="M60" s="55"/>
      <c r="N60" s="62"/>
      <c r="AE60" s="42"/>
      <c r="AF60" s="50"/>
      <c r="AH60" s="3" t="s">
        <v>76</v>
      </c>
      <c r="AJ60" s="50"/>
    </row>
    <row r="61" spans="1:36" s="4" customFormat="1" ht="15" x14ac:dyDescent="0.25">
      <c r="A61" s="68"/>
      <c r="B61" s="69"/>
      <c r="C61" s="124" t="s">
        <v>77</v>
      </c>
      <c r="D61" s="124"/>
      <c r="E61" s="124"/>
      <c r="F61" s="45"/>
      <c r="G61" s="46"/>
      <c r="H61" s="46"/>
      <c r="I61" s="46"/>
      <c r="J61" s="48"/>
      <c r="K61" s="46"/>
      <c r="L61" s="70">
        <v>19.82</v>
      </c>
      <c r="M61" s="64"/>
      <c r="N61" s="74">
        <v>486.66</v>
      </c>
      <c r="AE61" s="42"/>
      <c r="AF61" s="50"/>
      <c r="AJ61" s="50" t="s">
        <v>77</v>
      </c>
    </row>
    <row r="62" spans="1:36" s="4" customFormat="1" ht="45.75" x14ac:dyDescent="0.25">
      <c r="A62" s="43" t="s">
        <v>65</v>
      </c>
      <c r="B62" s="44" t="s">
        <v>80</v>
      </c>
      <c r="C62" s="124" t="s">
        <v>81</v>
      </c>
      <c r="D62" s="124"/>
      <c r="E62" s="124"/>
      <c r="F62" s="45" t="s">
        <v>61</v>
      </c>
      <c r="G62" s="46"/>
      <c r="H62" s="46"/>
      <c r="I62" s="47">
        <v>1</v>
      </c>
      <c r="J62" s="48"/>
      <c r="K62" s="46"/>
      <c r="L62" s="48"/>
      <c r="M62" s="46"/>
      <c r="N62" s="49"/>
      <c r="AE62" s="42"/>
      <c r="AF62" s="50" t="s">
        <v>81</v>
      </c>
      <c r="AJ62" s="50"/>
    </row>
    <row r="63" spans="1:36" s="4" customFormat="1" ht="15" x14ac:dyDescent="0.25">
      <c r="A63" s="51"/>
      <c r="B63" s="52" t="s">
        <v>58</v>
      </c>
      <c r="C63" s="122" t="s">
        <v>62</v>
      </c>
      <c r="D63" s="122"/>
      <c r="E63" s="122"/>
      <c r="F63" s="54"/>
      <c r="G63" s="55"/>
      <c r="H63" s="55"/>
      <c r="I63" s="55"/>
      <c r="J63" s="56">
        <v>104.55</v>
      </c>
      <c r="K63" s="55"/>
      <c r="L63" s="56">
        <v>104.55</v>
      </c>
      <c r="M63" s="57">
        <v>42.78</v>
      </c>
      <c r="N63" s="59">
        <v>4472.6499999999996</v>
      </c>
      <c r="AE63" s="42"/>
      <c r="AF63" s="50"/>
      <c r="AG63" s="3" t="s">
        <v>62</v>
      </c>
      <c r="AJ63" s="50"/>
    </row>
    <row r="64" spans="1:36" s="4" customFormat="1" ht="15" x14ac:dyDescent="0.25">
      <c r="A64" s="51"/>
      <c r="B64" s="52" t="s">
        <v>63</v>
      </c>
      <c r="C64" s="122" t="s">
        <v>64</v>
      </c>
      <c r="D64" s="122"/>
      <c r="E64" s="122"/>
      <c r="F64" s="54"/>
      <c r="G64" s="55"/>
      <c r="H64" s="55"/>
      <c r="I64" s="55"/>
      <c r="J64" s="56">
        <v>265.02999999999997</v>
      </c>
      <c r="K64" s="55"/>
      <c r="L64" s="56">
        <v>265.02999999999997</v>
      </c>
      <c r="M64" s="57">
        <v>14.05</v>
      </c>
      <c r="N64" s="59">
        <v>3723.67</v>
      </c>
      <c r="AE64" s="42"/>
      <c r="AF64" s="50"/>
      <c r="AG64" s="3" t="s">
        <v>64</v>
      </c>
      <c r="AJ64" s="50"/>
    </row>
    <row r="65" spans="1:37" s="4" customFormat="1" ht="15" x14ac:dyDescent="0.25">
      <c r="A65" s="51"/>
      <c r="B65" s="52" t="s">
        <v>65</v>
      </c>
      <c r="C65" s="122" t="s">
        <v>66</v>
      </c>
      <c r="D65" s="122"/>
      <c r="E65" s="122"/>
      <c r="F65" s="54"/>
      <c r="G65" s="55"/>
      <c r="H65" s="55"/>
      <c r="I65" s="55"/>
      <c r="J65" s="56">
        <v>26.22</v>
      </c>
      <c r="K65" s="55"/>
      <c r="L65" s="56">
        <v>26.22</v>
      </c>
      <c r="M65" s="57">
        <v>42.78</v>
      </c>
      <c r="N65" s="59">
        <v>1121.69</v>
      </c>
      <c r="AE65" s="42"/>
      <c r="AF65" s="50"/>
      <c r="AG65" s="3" t="s">
        <v>66</v>
      </c>
      <c r="AJ65" s="50"/>
    </row>
    <row r="66" spans="1:37" s="4" customFormat="1" ht="15" x14ac:dyDescent="0.25">
      <c r="A66" s="51"/>
      <c r="B66" s="52" t="s">
        <v>82</v>
      </c>
      <c r="C66" s="122" t="s">
        <v>83</v>
      </c>
      <c r="D66" s="122"/>
      <c r="E66" s="122"/>
      <c r="F66" s="54"/>
      <c r="G66" s="55"/>
      <c r="H66" s="55"/>
      <c r="I66" s="55"/>
      <c r="J66" s="56">
        <v>58.97</v>
      </c>
      <c r="K66" s="55"/>
      <c r="L66" s="56">
        <v>58.97</v>
      </c>
      <c r="M66" s="57">
        <v>8.39</v>
      </c>
      <c r="N66" s="58">
        <v>494.76</v>
      </c>
      <c r="AE66" s="42"/>
      <c r="AF66" s="50"/>
      <c r="AG66" s="3" t="s">
        <v>83</v>
      </c>
      <c r="AJ66" s="50"/>
    </row>
    <row r="67" spans="1:37" s="4" customFormat="1" ht="15" x14ac:dyDescent="0.25">
      <c r="A67" s="60"/>
      <c r="B67" s="52"/>
      <c r="C67" s="122" t="s">
        <v>67</v>
      </c>
      <c r="D67" s="122"/>
      <c r="E67" s="122"/>
      <c r="F67" s="54" t="s">
        <v>68</v>
      </c>
      <c r="G67" s="72">
        <v>11.8</v>
      </c>
      <c r="H67" s="55"/>
      <c r="I67" s="72">
        <v>11.8</v>
      </c>
      <c r="J67" s="61"/>
      <c r="K67" s="55"/>
      <c r="L67" s="61"/>
      <c r="M67" s="55"/>
      <c r="N67" s="62"/>
      <c r="AE67" s="42"/>
      <c r="AF67" s="50"/>
      <c r="AH67" s="3" t="s">
        <v>67</v>
      </c>
      <c r="AJ67" s="50"/>
    </row>
    <row r="68" spans="1:37" s="4" customFormat="1" ht="15" x14ac:dyDescent="0.25">
      <c r="A68" s="60"/>
      <c r="B68" s="52"/>
      <c r="C68" s="122" t="s">
        <v>69</v>
      </c>
      <c r="D68" s="122"/>
      <c r="E68" s="122"/>
      <c r="F68" s="54" t="s">
        <v>68</v>
      </c>
      <c r="G68" s="57">
        <v>2.2599999999999998</v>
      </c>
      <c r="H68" s="55"/>
      <c r="I68" s="57">
        <v>2.2599999999999998</v>
      </c>
      <c r="J68" s="61"/>
      <c r="K68" s="55"/>
      <c r="L68" s="61"/>
      <c r="M68" s="55"/>
      <c r="N68" s="62"/>
      <c r="AE68" s="42"/>
      <c r="AF68" s="50"/>
      <c r="AH68" s="3" t="s">
        <v>69</v>
      </c>
      <c r="AJ68" s="50"/>
    </row>
    <row r="69" spans="1:37" s="4" customFormat="1" ht="15" x14ac:dyDescent="0.25">
      <c r="A69" s="51"/>
      <c r="B69" s="52"/>
      <c r="C69" s="129" t="s">
        <v>70</v>
      </c>
      <c r="D69" s="129"/>
      <c r="E69" s="129"/>
      <c r="F69" s="63"/>
      <c r="G69" s="64"/>
      <c r="H69" s="64"/>
      <c r="I69" s="64"/>
      <c r="J69" s="65">
        <v>428.55</v>
      </c>
      <c r="K69" s="64"/>
      <c r="L69" s="65">
        <v>428.55</v>
      </c>
      <c r="M69" s="64"/>
      <c r="N69" s="66">
        <v>8691.08</v>
      </c>
      <c r="AE69" s="42"/>
      <c r="AF69" s="50"/>
      <c r="AI69" s="3" t="s">
        <v>70</v>
      </c>
      <c r="AJ69" s="50"/>
    </row>
    <row r="70" spans="1:37" s="4" customFormat="1" ht="15" x14ac:dyDescent="0.25">
      <c r="A70" s="60"/>
      <c r="B70" s="52"/>
      <c r="C70" s="122" t="s">
        <v>71</v>
      </c>
      <c r="D70" s="122"/>
      <c r="E70" s="122"/>
      <c r="F70" s="54"/>
      <c r="G70" s="55"/>
      <c r="H70" s="55"/>
      <c r="I70" s="55"/>
      <c r="J70" s="61"/>
      <c r="K70" s="55"/>
      <c r="L70" s="56">
        <v>130.77000000000001</v>
      </c>
      <c r="M70" s="55"/>
      <c r="N70" s="59">
        <v>5594.34</v>
      </c>
      <c r="AE70" s="42"/>
      <c r="AF70" s="50"/>
      <c r="AH70" s="3" t="s">
        <v>71</v>
      </c>
      <c r="AJ70" s="50"/>
    </row>
    <row r="71" spans="1:37" s="4" customFormat="1" ht="22.5" x14ac:dyDescent="0.25">
      <c r="A71" s="60"/>
      <c r="B71" s="52" t="s">
        <v>72</v>
      </c>
      <c r="C71" s="122" t="s">
        <v>73</v>
      </c>
      <c r="D71" s="122"/>
      <c r="E71" s="122"/>
      <c r="F71" s="54" t="s">
        <v>74</v>
      </c>
      <c r="G71" s="67">
        <v>104</v>
      </c>
      <c r="H71" s="55"/>
      <c r="I71" s="67">
        <v>104</v>
      </c>
      <c r="J71" s="61"/>
      <c r="K71" s="55"/>
      <c r="L71" s="56">
        <v>136</v>
      </c>
      <c r="M71" s="55"/>
      <c r="N71" s="59">
        <v>5818.11</v>
      </c>
      <c r="AE71" s="42"/>
      <c r="AF71" s="50"/>
      <c r="AH71" s="3" t="s">
        <v>73</v>
      </c>
      <c r="AJ71" s="50"/>
    </row>
    <row r="72" spans="1:37" s="4" customFormat="1" ht="22.5" x14ac:dyDescent="0.25">
      <c r="A72" s="60"/>
      <c r="B72" s="52" t="s">
        <v>75</v>
      </c>
      <c r="C72" s="122" t="s">
        <v>76</v>
      </c>
      <c r="D72" s="122"/>
      <c r="E72" s="122"/>
      <c r="F72" s="54" t="s">
        <v>74</v>
      </c>
      <c r="G72" s="67">
        <v>0</v>
      </c>
      <c r="H72" s="55"/>
      <c r="I72" s="67">
        <v>0</v>
      </c>
      <c r="J72" s="61"/>
      <c r="K72" s="55"/>
      <c r="L72" s="61"/>
      <c r="M72" s="55"/>
      <c r="N72" s="62"/>
      <c r="AE72" s="42"/>
      <c r="AF72" s="50"/>
      <c r="AH72" s="3" t="s">
        <v>76</v>
      </c>
      <c r="AJ72" s="50"/>
    </row>
    <row r="73" spans="1:37" s="4" customFormat="1" ht="15" x14ac:dyDescent="0.25">
      <c r="A73" s="68"/>
      <c r="B73" s="69"/>
      <c r="C73" s="124" t="s">
        <v>77</v>
      </c>
      <c r="D73" s="124"/>
      <c r="E73" s="124"/>
      <c r="F73" s="45"/>
      <c r="G73" s="46"/>
      <c r="H73" s="46"/>
      <c r="I73" s="46"/>
      <c r="J73" s="48"/>
      <c r="K73" s="46"/>
      <c r="L73" s="70">
        <v>564.54999999999995</v>
      </c>
      <c r="M73" s="64"/>
      <c r="N73" s="71">
        <v>14509.19</v>
      </c>
      <c r="AE73" s="42"/>
      <c r="AF73" s="50"/>
      <c r="AJ73" s="50" t="s">
        <v>77</v>
      </c>
    </row>
    <row r="74" spans="1:37" s="4" customFormat="1" ht="57" x14ac:dyDescent="0.25">
      <c r="A74" s="43" t="s">
        <v>82</v>
      </c>
      <c r="B74" s="44" t="s">
        <v>272</v>
      </c>
      <c r="C74" s="124" t="s">
        <v>273</v>
      </c>
      <c r="D74" s="124"/>
      <c r="E74" s="124"/>
      <c r="F74" s="45" t="s">
        <v>274</v>
      </c>
      <c r="G74" s="46"/>
      <c r="H74" s="46"/>
      <c r="I74" s="81">
        <v>0.03</v>
      </c>
      <c r="J74" s="48"/>
      <c r="K74" s="46"/>
      <c r="L74" s="48"/>
      <c r="M74" s="46"/>
      <c r="N74" s="49"/>
      <c r="AE74" s="42"/>
      <c r="AF74" s="50" t="s">
        <v>273</v>
      </c>
      <c r="AJ74" s="50"/>
    </row>
    <row r="75" spans="1:37" s="4" customFormat="1" ht="15" x14ac:dyDescent="0.25">
      <c r="A75" s="76"/>
      <c r="B75" s="53"/>
      <c r="C75" s="122" t="s">
        <v>275</v>
      </c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5"/>
      <c r="AE75" s="42"/>
      <c r="AF75" s="50"/>
      <c r="AJ75" s="50"/>
      <c r="AK75" s="3" t="s">
        <v>275</v>
      </c>
    </row>
    <row r="76" spans="1:37" s="4" customFormat="1" ht="15" x14ac:dyDescent="0.25">
      <c r="A76" s="51"/>
      <c r="B76" s="52" t="s">
        <v>58</v>
      </c>
      <c r="C76" s="122" t="s">
        <v>62</v>
      </c>
      <c r="D76" s="122"/>
      <c r="E76" s="122"/>
      <c r="F76" s="54"/>
      <c r="G76" s="55"/>
      <c r="H76" s="55"/>
      <c r="I76" s="55"/>
      <c r="J76" s="56">
        <v>620.42999999999995</v>
      </c>
      <c r="K76" s="55"/>
      <c r="L76" s="56">
        <v>18.61</v>
      </c>
      <c r="M76" s="57">
        <v>42.78</v>
      </c>
      <c r="N76" s="58">
        <v>796.14</v>
      </c>
      <c r="AE76" s="42"/>
      <c r="AF76" s="50"/>
      <c r="AG76" s="3" t="s">
        <v>62</v>
      </c>
      <c r="AJ76" s="50"/>
    </row>
    <row r="77" spans="1:37" s="4" customFormat="1" ht="15" x14ac:dyDescent="0.25">
      <c r="A77" s="51"/>
      <c r="B77" s="52" t="s">
        <v>63</v>
      </c>
      <c r="C77" s="122" t="s">
        <v>64</v>
      </c>
      <c r="D77" s="122"/>
      <c r="E77" s="122"/>
      <c r="F77" s="54"/>
      <c r="G77" s="55"/>
      <c r="H77" s="55"/>
      <c r="I77" s="55"/>
      <c r="J77" s="77">
        <v>3092.82</v>
      </c>
      <c r="K77" s="55"/>
      <c r="L77" s="56">
        <v>92.78</v>
      </c>
      <c r="M77" s="57">
        <v>14.05</v>
      </c>
      <c r="N77" s="59">
        <v>1303.56</v>
      </c>
      <c r="AE77" s="42"/>
      <c r="AF77" s="50"/>
      <c r="AG77" s="3" t="s">
        <v>64</v>
      </c>
      <c r="AJ77" s="50"/>
    </row>
    <row r="78" spans="1:37" s="4" customFormat="1" ht="15" x14ac:dyDescent="0.25">
      <c r="A78" s="51"/>
      <c r="B78" s="52" t="s">
        <v>65</v>
      </c>
      <c r="C78" s="122" t="s">
        <v>66</v>
      </c>
      <c r="D78" s="122"/>
      <c r="E78" s="122"/>
      <c r="F78" s="54"/>
      <c r="G78" s="55"/>
      <c r="H78" s="55"/>
      <c r="I78" s="55"/>
      <c r="J78" s="56">
        <v>399.08</v>
      </c>
      <c r="K78" s="55"/>
      <c r="L78" s="56">
        <v>11.97</v>
      </c>
      <c r="M78" s="57">
        <v>42.78</v>
      </c>
      <c r="N78" s="58">
        <v>512.08000000000004</v>
      </c>
      <c r="AE78" s="42"/>
      <c r="AF78" s="50"/>
      <c r="AG78" s="3" t="s">
        <v>66</v>
      </c>
      <c r="AJ78" s="50"/>
    </row>
    <row r="79" spans="1:37" s="4" customFormat="1" ht="15" x14ac:dyDescent="0.25">
      <c r="A79" s="51"/>
      <c r="B79" s="52" t="s">
        <v>82</v>
      </c>
      <c r="C79" s="122" t="s">
        <v>83</v>
      </c>
      <c r="D79" s="122"/>
      <c r="E79" s="122"/>
      <c r="F79" s="54"/>
      <c r="G79" s="55"/>
      <c r="H79" s="55"/>
      <c r="I79" s="55"/>
      <c r="J79" s="77">
        <v>7435.74</v>
      </c>
      <c r="K79" s="55"/>
      <c r="L79" s="56">
        <v>223.07</v>
      </c>
      <c r="M79" s="57">
        <v>8.39</v>
      </c>
      <c r="N79" s="59">
        <v>1871.56</v>
      </c>
      <c r="AE79" s="42"/>
      <c r="AF79" s="50"/>
      <c r="AG79" s="3" t="s">
        <v>83</v>
      </c>
      <c r="AJ79" s="50"/>
    </row>
    <row r="80" spans="1:37" s="4" customFormat="1" ht="15" x14ac:dyDescent="0.25">
      <c r="A80" s="60"/>
      <c r="B80" s="52"/>
      <c r="C80" s="122" t="s">
        <v>67</v>
      </c>
      <c r="D80" s="122"/>
      <c r="E80" s="122"/>
      <c r="F80" s="54" t="s">
        <v>68</v>
      </c>
      <c r="G80" s="57">
        <v>65.239999999999995</v>
      </c>
      <c r="H80" s="55"/>
      <c r="I80" s="78">
        <v>1.9572000000000001</v>
      </c>
      <c r="J80" s="61"/>
      <c r="K80" s="55"/>
      <c r="L80" s="61"/>
      <c r="M80" s="55"/>
      <c r="N80" s="62"/>
      <c r="AE80" s="42"/>
      <c r="AF80" s="50"/>
      <c r="AH80" s="3" t="s">
        <v>67</v>
      </c>
      <c r="AJ80" s="50"/>
    </row>
    <row r="81" spans="1:37" s="4" customFormat="1" ht="15" x14ac:dyDescent="0.25">
      <c r="A81" s="60"/>
      <c r="B81" s="52"/>
      <c r="C81" s="122" t="s">
        <v>69</v>
      </c>
      <c r="D81" s="122"/>
      <c r="E81" s="122"/>
      <c r="F81" s="54" t="s">
        <v>68</v>
      </c>
      <c r="G81" s="57">
        <v>37.51</v>
      </c>
      <c r="H81" s="55"/>
      <c r="I81" s="78">
        <v>1.1253</v>
      </c>
      <c r="J81" s="61"/>
      <c r="K81" s="55"/>
      <c r="L81" s="61"/>
      <c r="M81" s="55"/>
      <c r="N81" s="62"/>
      <c r="AE81" s="42"/>
      <c r="AF81" s="50"/>
      <c r="AH81" s="3" t="s">
        <v>69</v>
      </c>
      <c r="AJ81" s="50"/>
    </row>
    <row r="82" spans="1:37" s="4" customFormat="1" ht="15" x14ac:dyDescent="0.25">
      <c r="A82" s="51"/>
      <c r="B82" s="52"/>
      <c r="C82" s="129" t="s">
        <v>70</v>
      </c>
      <c r="D82" s="129"/>
      <c r="E82" s="129"/>
      <c r="F82" s="63"/>
      <c r="G82" s="64"/>
      <c r="H82" s="64"/>
      <c r="I82" s="64"/>
      <c r="J82" s="79">
        <v>11148.99</v>
      </c>
      <c r="K82" s="64"/>
      <c r="L82" s="65">
        <v>334.46</v>
      </c>
      <c r="M82" s="64"/>
      <c r="N82" s="66">
        <v>3971.26</v>
      </c>
      <c r="AE82" s="42"/>
      <c r="AF82" s="50"/>
      <c r="AI82" s="3" t="s">
        <v>70</v>
      </c>
      <c r="AJ82" s="50"/>
    </row>
    <row r="83" spans="1:37" s="4" customFormat="1" ht="15" x14ac:dyDescent="0.25">
      <c r="A83" s="60"/>
      <c r="B83" s="52"/>
      <c r="C83" s="122" t="s">
        <v>71</v>
      </c>
      <c r="D83" s="122"/>
      <c r="E83" s="122"/>
      <c r="F83" s="54"/>
      <c r="G83" s="55"/>
      <c r="H83" s="55"/>
      <c r="I83" s="55"/>
      <c r="J83" s="61"/>
      <c r="K83" s="55"/>
      <c r="L83" s="56">
        <v>30.58</v>
      </c>
      <c r="M83" s="55"/>
      <c r="N83" s="59">
        <v>1308.22</v>
      </c>
      <c r="AE83" s="42"/>
      <c r="AF83" s="50"/>
      <c r="AH83" s="3" t="s">
        <v>71</v>
      </c>
      <c r="AJ83" s="50"/>
    </row>
    <row r="84" spans="1:37" s="4" customFormat="1" ht="22.5" x14ac:dyDescent="0.25">
      <c r="A84" s="60"/>
      <c r="B84" s="52" t="s">
        <v>72</v>
      </c>
      <c r="C84" s="122" t="s">
        <v>73</v>
      </c>
      <c r="D84" s="122"/>
      <c r="E84" s="122"/>
      <c r="F84" s="54" t="s">
        <v>74</v>
      </c>
      <c r="G84" s="67">
        <v>104</v>
      </c>
      <c r="H84" s="55"/>
      <c r="I84" s="67">
        <v>104</v>
      </c>
      <c r="J84" s="61"/>
      <c r="K84" s="55"/>
      <c r="L84" s="56">
        <v>31.8</v>
      </c>
      <c r="M84" s="55"/>
      <c r="N84" s="59">
        <v>1360.55</v>
      </c>
      <c r="AE84" s="42"/>
      <c r="AF84" s="50"/>
      <c r="AH84" s="3" t="s">
        <v>73</v>
      </c>
      <c r="AJ84" s="50"/>
    </row>
    <row r="85" spans="1:37" s="4" customFormat="1" ht="22.5" x14ac:dyDescent="0.25">
      <c r="A85" s="60"/>
      <c r="B85" s="52" t="s">
        <v>75</v>
      </c>
      <c r="C85" s="122" t="s">
        <v>76</v>
      </c>
      <c r="D85" s="122"/>
      <c r="E85" s="122"/>
      <c r="F85" s="54" t="s">
        <v>74</v>
      </c>
      <c r="G85" s="67">
        <v>0</v>
      </c>
      <c r="H85" s="55"/>
      <c r="I85" s="67">
        <v>0</v>
      </c>
      <c r="J85" s="61"/>
      <c r="K85" s="55"/>
      <c r="L85" s="61"/>
      <c r="M85" s="55"/>
      <c r="N85" s="62"/>
      <c r="AE85" s="42"/>
      <c r="AF85" s="50"/>
      <c r="AH85" s="3" t="s">
        <v>76</v>
      </c>
      <c r="AJ85" s="50"/>
    </row>
    <row r="86" spans="1:37" s="4" customFormat="1" ht="15" x14ac:dyDescent="0.25">
      <c r="A86" s="68"/>
      <c r="B86" s="69"/>
      <c r="C86" s="124" t="s">
        <v>77</v>
      </c>
      <c r="D86" s="124"/>
      <c r="E86" s="124"/>
      <c r="F86" s="45"/>
      <c r="G86" s="46"/>
      <c r="H86" s="46"/>
      <c r="I86" s="46"/>
      <c r="J86" s="48"/>
      <c r="K86" s="46"/>
      <c r="L86" s="70">
        <v>366.26</v>
      </c>
      <c r="M86" s="64"/>
      <c r="N86" s="71">
        <v>5331.81</v>
      </c>
      <c r="AE86" s="42"/>
      <c r="AF86" s="50"/>
      <c r="AJ86" s="50" t="s">
        <v>77</v>
      </c>
    </row>
    <row r="87" spans="1:37" s="4" customFormat="1" ht="15" x14ac:dyDescent="0.25">
      <c r="A87" s="43" t="s">
        <v>86</v>
      </c>
      <c r="B87" s="44" t="s">
        <v>96</v>
      </c>
      <c r="C87" s="124" t="s">
        <v>97</v>
      </c>
      <c r="D87" s="124"/>
      <c r="E87" s="124"/>
      <c r="F87" s="45" t="s">
        <v>98</v>
      </c>
      <c r="G87" s="46"/>
      <c r="H87" s="46"/>
      <c r="I87" s="81">
        <v>0.09</v>
      </c>
      <c r="J87" s="48"/>
      <c r="K87" s="46"/>
      <c r="L87" s="48"/>
      <c r="M87" s="46"/>
      <c r="N87" s="49"/>
      <c r="AE87" s="42"/>
      <c r="AF87" s="50" t="s">
        <v>97</v>
      </c>
      <c r="AJ87" s="50"/>
    </row>
    <row r="88" spans="1:37" s="4" customFormat="1" ht="15" x14ac:dyDescent="0.25">
      <c r="A88" s="76"/>
      <c r="B88" s="53"/>
      <c r="C88" s="122" t="s">
        <v>276</v>
      </c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5"/>
      <c r="AE88" s="42"/>
      <c r="AF88" s="50"/>
      <c r="AJ88" s="50"/>
      <c r="AK88" s="3" t="s">
        <v>276</v>
      </c>
    </row>
    <row r="89" spans="1:37" s="4" customFormat="1" ht="15" x14ac:dyDescent="0.25">
      <c r="A89" s="51"/>
      <c r="B89" s="52" t="s">
        <v>58</v>
      </c>
      <c r="C89" s="122" t="s">
        <v>62</v>
      </c>
      <c r="D89" s="122"/>
      <c r="E89" s="122"/>
      <c r="F89" s="54"/>
      <c r="G89" s="55"/>
      <c r="H89" s="55"/>
      <c r="I89" s="55"/>
      <c r="J89" s="56">
        <v>396.34</v>
      </c>
      <c r="K89" s="55"/>
      <c r="L89" s="56">
        <v>35.67</v>
      </c>
      <c r="M89" s="57">
        <v>42.78</v>
      </c>
      <c r="N89" s="59">
        <v>1525.96</v>
      </c>
      <c r="AE89" s="42"/>
      <c r="AF89" s="50"/>
      <c r="AG89" s="3" t="s">
        <v>62</v>
      </c>
      <c r="AJ89" s="50"/>
    </row>
    <row r="90" spans="1:37" s="4" customFormat="1" ht="15" x14ac:dyDescent="0.25">
      <c r="A90" s="51"/>
      <c r="B90" s="52" t="s">
        <v>63</v>
      </c>
      <c r="C90" s="122" t="s">
        <v>64</v>
      </c>
      <c r="D90" s="122"/>
      <c r="E90" s="122"/>
      <c r="F90" s="54"/>
      <c r="G90" s="55"/>
      <c r="H90" s="55"/>
      <c r="I90" s="55"/>
      <c r="J90" s="56">
        <v>19.41</v>
      </c>
      <c r="K90" s="55"/>
      <c r="L90" s="56">
        <v>1.75</v>
      </c>
      <c r="M90" s="57">
        <v>14.05</v>
      </c>
      <c r="N90" s="58">
        <v>24.59</v>
      </c>
      <c r="AE90" s="42"/>
      <c r="AF90" s="50"/>
      <c r="AG90" s="3" t="s">
        <v>64</v>
      </c>
      <c r="AJ90" s="50"/>
    </row>
    <row r="91" spans="1:37" s="4" customFormat="1" ht="15" x14ac:dyDescent="0.25">
      <c r="A91" s="51"/>
      <c r="B91" s="52" t="s">
        <v>65</v>
      </c>
      <c r="C91" s="122" t="s">
        <v>66</v>
      </c>
      <c r="D91" s="122"/>
      <c r="E91" s="122"/>
      <c r="F91" s="54"/>
      <c r="G91" s="55"/>
      <c r="H91" s="55"/>
      <c r="I91" s="55"/>
      <c r="J91" s="56">
        <v>2.5099999999999998</v>
      </c>
      <c r="K91" s="55"/>
      <c r="L91" s="56">
        <v>0.23</v>
      </c>
      <c r="M91" s="57">
        <v>42.78</v>
      </c>
      <c r="N91" s="58">
        <v>9.84</v>
      </c>
      <c r="AE91" s="42"/>
      <c r="AF91" s="50"/>
      <c r="AG91" s="3" t="s">
        <v>66</v>
      </c>
      <c r="AJ91" s="50"/>
    </row>
    <row r="92" spans="1:37" s="4" customFormat="1" ht="15" x14ac:dyDescent="0.25">
      <c r="A92" s="51"/>
      <c r="B92" s="52" t="s">
        <v>82</v>
      </c>
      <c r="C92" s="122" t="s">
        <v>83</v>
      </c>
      <c r="D92" s="122"/>
      <c r="E92" s="122"/>
      <c r="F92" s="54"/>
      <c r="G92" s="55"/>
      <c r="H92" s="55"/>
      <c r="I92" s="55"/>
      <c r="J92" s="56">
        <v>402.81</v>
      </c>
      <c r="K92" s="55"/>
      <c r="L92" s="56">
        <v>36.25</v>
      </c>
      <c r="M92" s="57">
        <v>8.39</v>
      </c>
      <c r="N92" s="58">
        <v>304.14</v>
      </c>
      <c r="AE92" s="42"/>
      <c r="AF92" s="50"/>
      <c r="AG92" s="3" t="s">
        <v>83</v>
      </c>
      <c r="AJ92" s="50"/>
    </row>
    <row r="93" spans="1:37" s="4" customFormat="1" ht="15" x14ac:dyDescent="0.25">
      <c r="A93" s="60"/>
      <c r="B93" s="52"/>
      <c r="C93" s="122" t="s">
        <v>67</v>
      </c>
      <c r="D93" s="122"/>
      <c r="E93" s="122"/>
      <c r="F93" s="54" t="s">
        <v>68</v>
      </c>
      <c r="G93" s="72">
        <v>41.2</v>
      </c>
      <c r="H93" s="55"/>
      <c r="I93" s="82">
        <v>3.7080000000000002</v>
      </c>
      <c r="J93" s="61"/>
      <c r="K93" s="55"/>
      <c r="L93" s="61"/>
      <c r="M93" s="55"/>
      <c r="N93" s="62"/>
      <c r="AE93" s="42"/>
      <c r="AF93" s="50"/>
      <c r="AH93" s="3" t="s">
        <v>67</v>
      </c>
      <c r="AJ93" s="50"/>
    </row>
    <row r="94" spans="1:37" s="4" customFormat="1" ht="15" x14ac:dyDescent="0.25">
      <c r="A94" s="60"/>
      <c r="B94" s="52"/>
      <c r="C94" s="122" t="s">
        <v>69</v>
      </c>
      <c r="D94" s="122"/>
      <c r="E94" s="122"/>
      <c r="F94" s="54" t="s">
        <v>68</v>
      </c>
      <c r="G94" s="72">
        <v>0.2</v>
      </c>
      <c r="H94" s="55"/>
      <c r="I94" s="82">
        <v>1.7999999999999999E-2</v>
      </c>
      <c r="J94" s="61"/>
      <c r="K94" s="55"/>
      <c r="L94" s="61"/>
      <c r="M94" s="55"/>
      <c r="N94" s="62"/>
      <c r="AE94" s="42"/>
      <c r="AF94" s="50"/>
      <c r="AH94" s="3" t="s">
        <v>69</v>
      </c>
      <c r="AJ94" s="50"/>
    </row>
    <row r="95" spans="1:37" s="4" customFormat="1" ht="15" x14ac:dyDescent="0.25">
      <c r="A95" s="51"/>
      <c r="B95" s="52"/>
      <c r="C95" s="129" t="s">
        <v>70</v>
      </c>
      <c r="D95" s="129"/>
      <c r="E95" s="129"/>
      <c r="F95" s="63"/>
      <c r="G95" s="64"/>
      <c r="H95" s="64"/>
      <c r="I95" s="64"/>
      <c r="J95" s="65">
        <v>818.56</v>
      </c>
      <c r="K95" s="64"/>
      <c r="L95" s="65">
        <v>73.67</v>
      </c>
      <c r="M95" s="64"/>
      <c r="N95" s="66">
        <v>1854.69</v>
      </c>
      <c r="AE95" s="42"/>
      <c r="AF95" s="50"/>
      <c r="AI95" s="3" t="s">
        <v>70</v>
      </c>
      <c r="AJ95" s="50"/>
    </row>
    <row r="96" spans="1:37" s="4" customFormat="1" ht="15" x14ac:dyDescent="0.25">
      <c r="A96" s="60"/>
      <c r="B96" s="52"/>
      <c r="C96" s="122" t="s">
        <v>71</v>
      </c>
      <c r="D96" s="122"/>
      <c r="E96" s="122"/>
      <c r="F96" s="54"/>
      <c r="G96" s="55"/>
      <c r="H96" s="55"/>
      <c r="I96" s="55"/>
      <c r="J96" s="61"/>
      <c r="K96" s="55"/>
      <c r="L96" s="56">
        <v>35.9</v>
      </c>
      <c r="M96" s="55"/>
      <c r="N96" s="59">
        <v>1535.8</v>
      </c>
      <c r="AE96" s="42"/>
      <c r="AF96" s="50"/>
      <c r="AH96" s="3" t="s">
        <v>71</v>
      </c>
      <c r="AJ96" s="50"/>
    </row>
    <row r="97" spans="1:37" s="4" customFormat="1" ht="23.25" x14ac:dyDescent="0.25">
      <c r="A97" s="60"/>
      <c r="B97" s="52" t="s">
        <v>100</v>
      </c>
      <c r="C97" s="122" t="s">
        <v>101</v>
      </c>
      <c r="D97" s="122"/>
      <c r="E97" s="122"/>
      <c r="F97" s="54" t="s">
        <v>74</v>
      </c>
      <c r="G97" s="67">
        <v>98</v>
      </c>
      <c r="H97" s="55"/>
      <c r="I97" s="67">
        <v>98</v>
      </c>
      <c r="J97" s="61"/>
      <c r="K97" s="55"/>
      <c r="L97" s="56">
        <v>35.18</v>
      </c>
      <c r="M97" s="55"/>
      <c r="N97" s="59">
        <v>1505.08</v>
      </c>
      <c r="AE97" s="42"/>
      <c r="AF97" s="50"/>
      <c r="AH97" s="3" t="s">
        <v>101</v>
      </c>
      <c r="AJ97" s="50"/>
    </row>
    <row r="98" spans="1:37" s="4" customFormat="1" ht="23.25" x14ac:dyDescent="0.25">
      <c r="A98" s="60"/>
      <c r="B98" s="52" t="s">
        <v>102</v>
      </c>
      <c r="C98" s="122" t="s">
        <v>103</v>
      </c>
      <c r="D98" s="122"/>
      <c r="E98" s="122"/>
      <c r="F98" s="54" t="s">
        <v>74</v>
      </c>
      <c r="G98" s="67">
        <v>0</v>
      </c>
      <c r="H98" s="55"/>
      <c r="I98" s="67">
        <v>0</v>
      </c>
      <c r="J98" s="61"/>
      <c r="K98" s="55"/>
      <c r="L98" s="61"/>
      <c r="M98" s="55"/>
      <c r="N98" s="62"/>
      <c r="AE98" s="42"/>
      <c r="AF98" s="50"/>
      <c r="AH98" s="3" t="s">
        <v>103</v>
      </c>
      <c r="AJ98" s="50"/>
    </row>
    <row r="99" spans="1:37" s="4" customFormat="1" ht="15" x14ac:dyDescent="0.25">
      <c r="A99" s="68"/>
      <c r="B99" s="69"/>
      <c r="C99" s="124" t="s">
        <v>77</v>
      </c>
      <c r="D99" s="124"/>
      <c r="E99" s="124"/>
      <c r="F99" s="45"/>
      <c r="G99" s="46"/>
      <c r="H99" s="46"/>
      <c r="I99" s="46"/>
      <c r="J99" s="48"/>
      <c r="K99" s="46"/>
      <c r="L99" s="70">
        <v>108.85</v>
      </c>
      <c r="M99" s="64"/>
      <c r="N99" s="71">
        <v>3359.77</v>
      </c>
      <c r="AE99" s="42"/>
      <c r="AF99" s="50"/>
      <c r="AJ99" s="50" t="s">
        <v>77</v>
      </c>
    </row>
    <row r="100" spans="1:37" s="4" customFormat="1" ht="34.5" x14ac:dyDescent="0.25">
      <c r="A100" s="43" t="s">
        <v>91</v>
      </c>
      <c r="B100" s="44" t="s">
        <v>105</v>
      </c>
      <c r="C100" s="124" t="s">
        <v>106</v>
      </c>
      <c r="D100" s="124"/>
      <c r="E100" s="124"/>
      <c r="F100" s="45" t="s">
        <v>107</v>
      </c>
      <c r="G100" s="46"/>
      <c r="H100" s="46"/>
      <c r="I100" s="83">
        <v>0.1</v>
      </c>
      <c r="J100" s="48"/>
      <c r="K100" s="46"/>
      <c r="L100" s="48"/>
      <c r="M100" s="46"/>
      <c r="N100" s="49"/>
      <c r="AE100" s="42"/>
      <c r="AF100" s="50" t="s">
        <v>106</v>
      </c>
      <c r="AJ100" s="50"/>
    </row>
    <row r="101" spans="1:37" s="4" customFormat="1" ht="15" x14ac:dyDescent="0.25">
      <c r="A101" s="76"/>
      <c r="B101" s="53"/>
      <c r="C101" s="122" t="s">
        <v>112</v>
      </c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5"/>
      <c r="AE101" s="42"/>
      <c r="AF101" s="50"/>
      <c r="AJ101" s="50"/>
      <c r="AK101" s="3" t="s">
        <v>112</v>
      </c>
    </row>
    <row r="102" spans="1:37" s="4" customFormat="1" ht="15" x14ac:dyDescent="0.25">
      <c r="A102" s="51"/>
      <c r="B102" s="52" t="s">
        <v>58</v>
      </c>
      <c r="C102" s="122" t="s">
        <v>62</v>
      </c>
      <c r="D102" s="122"/>
      <c r="E102" s="122"/>
      <c r="F102" s="54"/>
      <c r="G102" s="55"/>
      <c r="H102" s="55"/>
      <c r="I102" s="55"/>
      <c r="J102" s="56">
        <v>173.9</v>
      </c>
      <c r="K102" s="55"/>
      <c r="L102" s="56">
        <v>17.39</v>
      </c>
      <c r="M102" s="57">
        <v>42.78</v>
      </c>
      <c r="N102" s="58">
        <v>743.94</v>
      </c>
      <c r="AE102" s="42"/>
      <c r="AF102" s="50"/>
      <c r="AG102" s="3" t="s">
        <v>62</v>
      </c>
      <c r="AJ102" s="50"/>
    </row>
    <row r="103" spans="1:37" s="4" customFormat="1" ht="15" x14ac:dyDescent="0.25">
      <c r="A103" s="51"/>
      <c r="B103" s="52" t="s">
        <v>63</v>
      </c>
      <c r="C103" s="122" t="s">
        <v>64</v>
      </c>
      <c r="D103" s="122"/>
      <c r="E103" s="122"/>
      <c r="F103" s="54"/>
      <c r="G103" s="55"/>
      <c r="H103" s="55"/>
      <c r="I103" s="55"/>
      <c r="J103" s="56">
        <v>54.28</v>
      </c>
      <c r="K103" s="55"/>
      <c r="L103" s="56">
        <v>5.43</v>
      </c>
      <c r="M103" s="57">
        <v>14.05</v>
      </c>
      <c r="N103" s="58">
        <v>76.290000000000006</v>
      </c>
      <c r="AE103" s="42"/>
      <c r="AF103" s="50"/>
      <c r="AG103" s="3" t="s">
        <v>64</v>
      </c>
      <c r="AJ103" s="50"/>
    </row>
    <row r="104" spans="1:37" s="4" customFormat="1" ht="15" x14ac:dyDescent="0.25">
      <c r="A104" s="51"/>
      <c r="B104" s="52" t="s">
        <v>65</v>
      </c>
      <c r="C104" s="122" t="s">
        <v>66</v>
      </c>
      <c r="D104" s="122"/>
      <c r="E104" s="122"/>
      <c r="F104" s="54"/>
      <c r="G104" s="55"/>
      <c r="H104" s="55"/>
      <c r="I104" s="55"/>
      <c r="J104" s="56">
        <v>4.2699999999999996</v>
      </c>
      <c r="K104" s="55"/>
      <c r="L104" s="56">
        <v>0.43</v>
      </c>
      <c r="M104" s="57">
        <v>42.78</v>
      </c>
      <c r="N104" s="58">
        <v>18.399999999999999</v>
      </c>
      <c r="AE104" s="42"/>
      <c r="AF104" s="50"/>
      <c r="AG104" s="3" t="s">
        <v>66</v>
      </c>
      <c r="AJ104" s="50"/>
    </row>
    <row r="105" spans="1:37" s="4" customFormat="1" ht="15" x14ac:dyDescent="0.25">
      <c r="A105" s="51"/>
      <c r="B105" s="52" t="s">
        <v>82</v>
      </c>
      <c r="C105" s="122" t="s">
        <v>83</v>
      </c>
      <c r="D105" s="122"/>
      <c r="E105" s="122"/>
      <c r="F105" s="54"/>
      <c r="G105" s="55"/>
      <c r="H105" s="55"/>
      <c r="I105" s="55"/>
      <c r="J105" s="56">
        <v>608.39</v>
      </c>
      <c r="K105" s="55"/>
      <c r="L105" s="56">
        <v>60.84</v>
      </c>
      <c r="M105" s="57">
        <v>8.39</v>
      </c>
      <c r="N105" s="58">
        <v>510.45</v>
      </c>
      <c r="AE105" s="42"/>
      <c r="AF105" s="50"/>
      <c r="AG105" s="3" t="s">
        <v>83</v>
      </c>
      <c r="AJ105" s="50"/>
    </row>
    <row r="106" spans="1:37" s="4" customFormat="1" ht="15" x14ac:dyDescent="0.25">
      <c r="A106" s="60"/>
      <c r="B106" s="52"/>
      <c r="C106" s="122" t="s">
        <v>67</v>
      </c>
      <c r="D106" s="122"/>
      <c r="E106" s="122"/>
      <c r="F106" s="54" t="s">
        <v>68</v>
      </c>
      <c r="G106" s="72">
        <v>18.5</v>
      </c>
      <c r="H106" s="55"/>
      <c r="I106" s="57">
        <v>1.85</v>
      </c>
      <c r="J106" s="61"/>
      <c r="K106" s="55"/>
      <c r="L106" s="61"/>
      <c r="M106" s="55"/>
      <c r="N106" s="62"/>
      <c r="AE106" s="42"/>
      <c r="AF106" s="50"/>
      <c r="AH106" s="3" t="s">
        <v>67</v>
      </c>
      <c r="AJ106" s="50"/>
    </row>
    <row r="107" spans="1:37" s="4" customFormat="1" ht="15" x14ac:dyDescent="0.25">
      <c r="A107" s="60"/>
      <c r="B107" s="52"/>
      <c r="C107" s="122" t="s">
        <v>69</v>
      </c>
      <c r="D107" s="122"/>
      <c r="E107" s="122"/>
      <c r="F107" s="54" t="s">
        <v>68</v>
      </c>
      <c r="G107" s="57">
        <v>0.34</v>
      </c>
      <c r="H107" s="55"/>
      <c r="I107" s="82">
        <v>3.4000000000000002E-2</v>
      </c>
      <c r="J107" s="61"/>
      <c r="K107" s="55"/>
      <c r="L107" s="61"/>
      <c r="M107" s="55"/>
      <c r="N107" s="62"/>
      <c r="AE107" s="42"/>
      <c r="AF107" s="50"/>
      <c r="AH107" s="3" t="s">
        <v>69</v>
      </c>
      <c r="AJ107" s="50"/>
    </row>
    <row r="108" spans="1:37" s="4" customFormat="1" ht="15" x14ac:dyDescent="0.25">
      <c r="A108" s="51"/>
      <c r="B108" s="52"/>
      <c r="C108" s="129" t="s">
        <v>70</v>
      </c>
      <c r="D108" s="129"/>
      <c r="E108" s="129"/>
      <c r="F108" s="63"/>
      <c r="G108" s="64"/>
      <c r="H108" s="64"/>
      <c r="I108" s="64"/>
      <c r="J108" s="65">
        <v>836.57</v>
      </c>
      <c r="K108" s="64"/>
      <c r="L108" s="65">
        <v>83.66</v>
      </c>
      <c r="M108" s="64"/>
      <c r="N108" s="66">
        <v>1330.68</v>
      </c>
      <c r="AE108" s="42"/>
      <c r="AF108" s="50"/>
      <c r="AI108" s="3" t="s">
        <v>70</v>
      </c>
      <c r="AJ108" s="50"/>
    </row>
    <row r="109" spans="1:37" s="4" customFormat="1" ht="15" x14ac:dyDescent="0.25">
      <c r="A109" s="60"/>
      <c r="B109" s="52"/>
      <c r="C109" s="122" t="s">
        <v>71</v>
      </c>
      <c r="D109" s="122"/>
      <c r="E109" s="122"/>
      <c r="F109" s="54"/>
      <c r="G109" s="55"/>
      <c r="H109" s="55"/>
      <c r="I109" s="55"/>
      <c r="J109" s="61"/>
      <c r="K109" s="55"/>
      <c r="L109" s="56">
        <v>17.82</v>
      </c>
      <c r="M109" s="55"/>
      <c r="N109" s="58">
        <v>762.34</v>
      </c>
      <c r="AE109" s="42"/>
      <c r="AF109" s="50"/>
      <c r="AH109" s="3" t="s">
        <v>71</v>
      </c>
      <c r="AJ109" s="50"/>
    </row>
    <row r="110" spans="1:37" s="4" customFormat="1" ht="23.25" x14ac:dyDescent="0.25">
      <c r="A110" s="60"/>
      <c r="B110" s="52" t="s">
        <v>100</v>
      </c>
      <c r="C110" s="122" t="s">
        <v>101</v>
      </c>
      <c r="D110" s="122"/>
      <c r="E110" s="122"/>
      <c r="F110" s="54" t="s">
        <v>74</v>
      </c>
      <c r="G110" s="67">
        <v>98</v>
      </c>
      <c r="H110" s="55"/>
      <c r="I110" s="67">
        <v>98</v>
      </c>
      <c r="J110" s="61"/>
      <c r="K110" s="55"/>
      <c r="L110" s="56">
        <v>17.46</v>
      </c>
      <c r="M110" s="55"/>
      <c r="N110" s="58">
        <v>747.09</v>
      </c>
      <c r="AE110" s="42"/>
      <c r="AF110" s="50"/>
      <c r="AH110" s="3" t="s">
        <v>101</v>
      </c>
      <c r="AJ110" s="50"/>
    </row>
    <row r="111" spans="1:37" s="4" customFormat="1" ht="23.25" x14ac:dyDescent="0.25">
      <c r="A111" s="60"/>
      <c r="B111" s="52" t="s">
        <v>102</v>
      </c>
      <c r="C111" s="122" t="s">
        <v>103</v>
      </c>
      <c r="D111" s="122"/>
      <c r="E111" s="122"/>
      <c r="F111" s="54" t="s">
        <v>74</v>
      </c>
      <c r="G111" s="67">
        <v>0</v>
      </c>
      <c r="H111" s="55"/>
      <c r="I111" s="67">
        <v>0</v>
      </c>
      <c r="J111" s="61"/>
      <c r="K111" s="55"/>
      <c r="L111" s="61"/>
      <c r="M111" s="55"/>
      <c r="N111" s="62"/>
      <c r="AE111" s="42"/>
      <c r="AF111" s="50"/>
      <c r="AH111" s="3" t="s">
        <v>103</v>
      </c>
      <c r="AJ111" s="50"/>
    </row>
    <row r="112" spans="1:37" s="4" customFormat="1" ht="15" x14ac:dyDescent="0.25">
      <c r="A112" s="68"/>
      <c r="B112" s="69"/>
      <c r="C112" s="124" t="s">
        <v>77</v>
      </c>
      <c r="D112" s="124"/>
      <c r="E112" s="124"/>
      <c r="F112" s="45"/>
      <c r="G112" s="46"/>
      <c r="H112" s="46"/>
      <c r="I112" s="46"/>
      <c r="J112" s="48"/>
      <c r="K112" s="46"/>
      <c r="L112" s="70">
        <v>101.12</v>
      </c>
      <c r="M112" s="64"/>
      <c r="N112" s="71">
        <v>2077.77</v>
      </c>
      <c r="AE112" s="42"/>
      <c r="AF112" s="50"/>
      <c r="AJ112" s="50" t="s">
        <v>77</v>
      </c>
    </row>
    <row r="113" spans="1:37" s="4" customFormat="1" ht="23.25" x14ac:dyDescent="0.25">
      <c r="A113" s="43" t="s">
        <v>95</v>
      </c>
      <c r="B113" s="44" t="s">
        <v>110</v>
      </c>
      <c r="C113" s="124" t="s">
        <v>111</v>
      </c>
      <c r="D113" s="124"/>
      <c r="E113" s="124"/>
      <c r="F113" s="45" t="s">
        <v>107</v>
      </c>
      <c r="G113" s="46"/>
      <c r="H113" s="46"/>
      <c r="I113" s="83">
        <v>0.1</v>
      </c>
      <c r="J113" s="48"/>
      <c r="K113" s="46"/>
      <c r="L113" s="48"/>
      <c r="M113" s="46"/>
      <c r="N113" s="49"/>
      <c r="AE113" s="42"/>
      <c r="AF113" s="50" t="s">
        <v>111</v>
      </c>
      <c r="AJ113" s="50"/>
    </row>
    <row r="114" spans="1:37" s="4" customFormat="1" ht="15" x14ac:dyDescent="0.25">
      <c r="A114" s="76"/>
      <c r="B114" s="53"/>
      <c r="C114" s="122" t="s">
        <v>112</v>
      </c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5"/>
      <c r="AE114" s="42"/>
      <c r="AF114" s="50"/>
      <c r="AJ114" s="50"/>
      <c r="AK114" s="3" t="s">
        <v>112</v>
      </c>
    </row>
    <row r="115" spans="1:37" s="4" customFormat="1" ht="15" x14ac:dyDescent="0.25">
      <c r="A115" s="51"/>
      <c r="B115" s="52" t="s">
        <v>58</v>
      </c>
      <c r="C115" s="122" t="s">
        <v>62</v>
      </c>
      <c r="D115" s="122"/>
      <c r="E115" s="122"/>
      <c r="F115" s="54"/>
      <c r="G115" s="55"/>
      <c r="H115" s="55"/>
      <c r="I115" s="55"/>
      <c r="J115" s="56">
        <v>135.36000000000001</v>
      </c>
      <c r="K115" s="55"/>
      <c r="L115" s="56">
        <v>13.54</v>
      </c>
      <c r="M115" s="57">
        <v>42.78</v>
      </c>
      <c r="N115" s="58">
        <v>579.24</v>
      </c>
      <c r="AE115" s="42"/>
      <c r="AF115" s="50"/>
      <c r="AG115" s="3" t="s">
        <v>62</v>
      </c>
      <c r="AJ115" s="50"/>
    </row>
    <row r="116" spans="1:37" s="4" customFormat="1" ht="15" x14ac:dyDescent="0.25">
      <c r="A116" s="51"/>
      <c r="B116" s="52" t="s">
        <v>63</v>
      </c>
      <c r="C116" s="122" t="s">
        <v>64</v>
      </c>
      <c r="D116" s="122"/>
      <c r="E116" s="122"/>
      <c r="F116" s="54"/>
      <c r="G116" s="55"/>
      <c r="H116" s="55"/>
      <c r="I116" s="55"/>
      <c r="J116" s="56">
        <v>58.09</v>
      </c>
      <c r="K116" s="55"/>
      <c r="L116" s="56">
        <v>5.81</v>
      </c>
      <c r="M116" s="57">
        <v>14.05</v>
      </c>
      <c r="N116" s="58">
        <v>81.63</v>
      </c>
      <c r="AE116" s="42"/>
      <c r="AF116" s="50"/>
      <c r="AG116" s="3" t="s">
        <v>64</v>
      </c>
      <c r="AJ116" s="50"/>
    </row>
    <row r="117" spans="1:37" s="4" customFormat="1" ht="15" x14ac:dyDescent="0.25">
      <c r="A117" s="51"/>
      <c r="B117" s="52" t="s">
        <v>65</v>
      </c>
      <c r="C117" s="122" t="s">
        <v>66</v>
      </c>
      <c r="D117" s="122"/>
      <c r="E117" s="122"/>
      <c r="F117" s="54"/>
      <c r="G117" s="55"/>
      <c r="H117" s="55"/>
      <c r="I117" s="55"/>
      <c r="J117" s="56">
        <v>5.0199999999999996</v>
      </c>
      <c r="K117" s="55"/>
      <c r="L117" s="56">
        <v>0.5</v>
      </c>
      <c r="M117" s="57">
        <v>42.78</v>
      </c>
      <c r="N117" s="58">
        <v>21.39</v>
      </c>
      <c r="AE117" s="42"/>
      <c r="AF117" s="50"/>
      <c r="AG117" s="3" t="s">
        <v>66</v>
      </c>
      <c r="AJ117" s="50"/>
    </row>
    <row r="118" spans="1:37" s="4" customFormat="1" ht="15" x14ac:dyDescent="0.25">
      <c r="A118" s="51"/>
      <c r="B118" s="52" t="s">
        <v>82</v>
      </c>
      <c r="C118" s="122" t="s">
        <v>83</v>
      </c>
      <c r="D118" s="122"/>
      <c r="E118" s="122"/>
      <c r="F118" s="54"/>
      <c r="G118" s="55"/>
      <c r="H118" s="55"/>
      <c r="I118" s="55"/>
      <c r="J118" s="56">
        <v>894.6</v>
      </c>
      <c r="K118" s="55"/>
      <c r="L118" s="56">
        <v>89.46</v>
      </c>
      <c r="M118" s="57">
        <v>8.39</v>
      </c>
      <c r="N118" s="58">
        <v>750.57</v>
      </c>
      <c r="AE118" s="42"/>
      <c r="AF118" s="50"/>
      <c r="AG118" s="3" t="s">
        <v>83</v>
      </c>
      <c r="AJ118" s="50"/>
    </row>
    <row r="119" spans="1:37" s="4" customFormat="1" ht="15" x14ac:dyDescent="0.25">
      <c r="A119" s="60"/>
      <c r="B119" s="52"/>
      <c r="C119" s="122" t="s">
        <v>67</v>
      </c>
      <c r="D119" s="122"/>
      <c r="E119" s="122"/>
      <c r="F119" s="54" t="s">
        <v>68</v>
      </c>
      <c r="G119" s="72">
        <v>14.4</v>
      </c>
      <c r="H119" s="55"/>
      <c r="I119" s="57">
        <v>1.44</v>
      </c>
      <c r="J119" s="61"/>
      <c r="K119" s="55"/>
      <c r="L119" s="61"/>
      <c r="M119" s="55"/>
      <c r="N119" s="62"/>
      <c r="AE119" s="42"/>
      <c r="AF119" s="50"/>
      <c r="AH119" s="3" t="s">
        <v>67</v>
      </c>
      <c r="AJ119" s="50"/>
    </row>
    <row r="120" spans="1:37" s="4" customFormat="1" ht="15" x14ac:dyDescent="0.25">
      <c r="A120" s="60"/>
      <c r="B120" s="52"/>
      <c r="C120" s="122" t="s">
        <v>69</v>
      </c>
      <c r="D120" s="122"/>
      <c r="E120" s="122"/>
      <c r="F120" s="54" t="s">
        <v>68</v>
      </c>
      <c r="G120" s="72">
        <v>0.4</v>
      </c>
      <c r="H120" s="55"/>
      <c r="I120" s="57">
        <v>0.04</v>
      </c>
      <c r="J120" s="61"/>
      <c r="K120" s="55"/>
      <c r="L120" s="61"/>
      <c r="M120" s="55"/>
      <c r="N120" s="62"/>
      <c r="AE120" s="42"/>
      <c r="AF120" s="50"/>
      <c r="AH120" s="3" t="s">
        <v>69</v>
      </c>
      <c r="AJ120" s="50"/>
    </row>
    <row r="121" spans="1:37" s="4" customFormat="1" ht="15" x14ac:dyDescent="0.25">
      <c r="A121" s="51"/>
      <c r="B121" s="52"/>
      <c r="C121" s="129" t="s">
        <v>70</v>
      </c>
      <c r="D121" s="129"/>
      <c r="E121" s="129"/>
      <c r="F121" s="63"/>
      <c r="G121" s="64"/>
      <c r="H121" s="64"/>
      <c r="I121" s="64"/>
      <c r="J121" s="79">
        <v>1088.05</v>
      </c>
      <c r="K121" s="64"/>
      <c r="L121" s="65">
        <v>108.81</v>
      </c>
      <c r="M121" s="64"/>
      <c r="N121" s="66">
        <v>1411.44</v>
      </c>
      <c r="AE121" s="42"/>
      <c r="AF121" s="50"/>
      <c r="AI121" s="3" t="s">
        <v>70</v>
      </c>
      <c r="AJ121" s="50"/>
    </row>
    <row r="122" spans="1:37" s="4" customFormat="1" ht="15" x14ac:dyDescent="0.25">
      <c r="A122" s="60"/>
      <c r="B122" s="52"/>
      <c r="C122" s="122" t="s">
        <v>71</v>
      </c>
      <c r="D122" s="122"/>
      <c r="E122" s="122"/>
      <c r="F122" s="54"/>
      <c r="G122" s="55"/>
      <c r="H122" s="55"/>
      <c r="I122" s="55"/>
      <c r="J122" s="61"/>
      <c r="K122" s="55"/>
      <c r="L122" s="56">
        <v>14.04</v>
      </c>
      <c r="M122" s="55"/>
      <c r="N122" s="58">
        <v>600.63</v>
      </c>
      <c r="AE122" s="42"/>
      <c r="AF122" s="50"/>
      <c r="AH122" s="3" t="s">
        <v>71</v>
      </c>
      <c r="AJ122" s="50"/>
    </row>
    <row r="123" spans="1:37" s="4" customFormat="1" ht="23.25" x14ac:dyDescent="0.25">
      <c r="A123" s="60"/>
      <c r="B123" s="52" t="s">
        <v>100</v>
      </c>
      <c r="C123" s="122" t="s">
        <v>101</v>
      </c>
      <c r="D123" s="122"/>
      <c r="E123" s="122"/>
      <c r="F123" s="54" t="s">
        <v>74</v>
      </c>
      <c r="G123" s="67">
        <v>98</v>
      </c>
      <c r="H123" s="55"/>
      <c r="I123" s="67">
        <v>98</v>
      </c>
      <c r="J123" s="61"/>
      <c r="K123" s="55"/>
      <c r="L123" s="56">
        <v>13.76</v>
      </c>
      <c r="M123" s="55"/>
      <c r="N123" s="58">
        <v>588.62</v>
      </c>
      <c r="AE123" s="42"/>
      <c r="AF123" s="50"/>
      <c r="AH123" s="3" t="s">
        <v>101</v>
      </c>
      <c r="AJ123" s="50"/>
    </row>
    <row r="124" spans="1:37" s="4" customFormat="1" ht="23.25" x14ac:dyDescent="0.25">
      <c r="A124" s="60"/>
      <c r="B124" s="52" t="s">
        <v>102</v>
      </c>
      <c r="C124" s="122" t="s">
        <v>103</v>
      </c>
      <c r="D124" s="122"/>
      <c r="E124" s="122"/>
      <c r="F124" s="54" t="s">
        <v>74</v>
      </c>
      <c r="G124" s="67">
        <v>0</v>
      </c>
      <c r="H124" s="55"/>
      <c r="I124" s="67">
        <v>0</v>
      </c>
      <c r="J124" s="61"/>
      <c r="K124" s="55"/>
      <c r="L124" s="61"/>
      <c r="M124" s="55"/>
      <c r="N124" s="62"/>
      <c r="AE124" s="42"/>
      <c r="AF124" s="50"/>
      <c r="AH124" s="3" t="s">
        <v>103</v>
      </c>
      <c r="AJ124" s="50"/>
    </row>
    <row r="125" spans="1:37" s="4" customFormat="1" ht="15" x14ac:dyDescent="0.25">
      <c r="A125" s="68"/>
      <c r="B125" s="69"/>
      <c r="C125" s="124" t="s">
        <v>77</v>
      </c>
      <c r="D125" s="124"/>
      <c r="E125" s="124"/>
      <c r="F125" s="45"/>
      <c r="G125" s="46"/>
      <c r="H125" s="46"/>
      <c r="I125" s="46"/>
      <c r="J125" s="48"/>
      <c r="K125" s="46"/>
      <c r="L125" s="70">
        <v>122.57</v>
      </c>
      <c r="M125" s="64"/>
      <c r="N125" s="71">
        <v>2000.06</v>
      </c>
      <c r="AE125" s="42"/>
      <c r="AF125" s="50"/>
      <c r="AJ125" s="50" t="s">
        <v>77</v>
      </c>
    </row>
    <row r="126" spans="1:37" s="4" customFormat="1" ht="23.25" x14ac:dyDescent="0.25">
      <c r="A126" s="43" t="s">
        <v>104</v>
      </c>
      <c r="B126" s="44" t="s">
        <v>114</v>
      </c>
      <c r="C126" s="124" t="s">
        <v>115</v>
      </c>
      <c r="D126" s="124"/>
      <c r="E126" s="124"/>
      <c r="F126" s="45" t="s">
        <v>116</v>
      </c>
      <c r="G126" s="46"/>
      <c r="H126" s="46"/>
      <c r="I126" s="83">
        <v>0.3</v>
      </c>
      <c r="J126" s="48"/>
      <c r="K126" s="46"/>
      <c r="L126" s="48"/>
      <c r="M126" s="46"/>
      <c r="N126" s="49"/>
      <c r="AE126" s="42"/>
      <c r="AF126" s="50" t="s">
        <v>115</v>
      </c>
      <c r="AJ126" s="50"/>
    </row>
    <row r="127" spans="1:37" s="4" customFormat="1" ht="15" x14ac:dyDescent="0.25">
      <c r="A127" s="76"/>
      <c r="B127" s="53"/>
      <c r="C127" s="122" t="s">
        <v>117</v>
      </c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5"/>
      <c r="AE127" s="42"/>
      <c r="AF127" s="50"/>
      <c r="AJ127" s="50"/>
      <c r="AK127" s="3" t="s">
        <v>117</v>
      </c>
    </row>
    <row r="128" spans="1:37" s="4" customFormat="1" ht="15" x14ac:dyDescent="0.25">
      <c r="A128" s="51"/>
      <c r="B128" s="52" t="s">
        <v>58</v>
      </c>
      <c r="C128" s="122" t="s">
        <v>62</v>
      </c>
      <c r="D128" s="122"/>
      <c r="E128" s="122"/>
      <c r="F128" s="54"/>
      <c r="G128" s="55"/>
      <c r="H128" s="55"/>
      <c r="I128" s="55"/>
      <c r="J128" s="56">
        <v>87.14</v>
      </c>
      <c r="K128" s="55"/>
      <c r="L128" s="56">
        <v>26.14</v>
      </c>
      <c r="M128" s="57">
        <v>42.78</v>
      </c>
      <c r="N128" s="59">
        <v>1118.27</v>
      </c>
      <c r="AE128" s="42"/>
      <c r="AF128" s="50"/>
      <c r="AG128" s="3" t="s">
        <v>62</v>
      </c>
      <c r="AJ128" s="50"/>
    </row>
    <row r="129" spans="1:39" s="4" customFormat="1" ht="15" x14ac:dyDescent="0.25">
      <c r="A129" s="51"/>
      <c r="B129" s="52" t="s">
        <v>63</v>
      </c>
      <c r="C129" s="122" t="s">
        <v>64</v>
      </c>
      <c r="D129" s="122"/>
      <c r="E129" s="122"/>
      <c r="F129" s="54"/>
      <c r="G129" s="55"/>
      <c r="H129" s="55"/>
      <c r="I129" s="55"/>
      <c r="J129" s="56">
        <v>43.02</v>
      </c>
      <c r="K129" s="55"/>
      <c r="L129" s="56">
        <v>12.91</v>
      </c>
      <c r="M129" s="57">
        <v>14.05</v>
      </c>
      <c r="N129" s="58">
        <v>181.39</v>
      </c>
      <c r="AE129" s="42"/>
      <c r="AF129" s="50"/>
      <c r="AG129" s="3" t="s">
        <v>64</v>
      </c>
      <c r="AJ129" s="50"/>
    </row>
    <row r="130" spans="1:39" s="4" customFormat="1" ht="15" x14ac:dyDescent="0.25">
      <c r="A130" s="51"/>
      <c r="B130" s="52" t="s">
        <v>65</v>
      </c>
      <c r="C130" s="122" t="s">
        <v>66</v>
      </c>
      <c r="D130" s="122"/>
      <c r="E130" s="122"/>
      <c r="F130" s="54"/>
      <c r="G130" s="55"/>
      <c r="H130" s="55"/>
      <c r="I130" s="55"/>
      <c r="J130" s="56">
        <v>4.2699999999999996</v>
      </c>
      <c r="K130" s="55"/>
      <c r="L130" s="56">
        <v>1.28</v>
      </c>
      <c r="M130" s="57">
        <v>42.78</v>
      </c>
      <c r="N130" s="58">
        <v>54.76</v>
      </c>
      <c r="AE130" s="42"/>
      <c r="AF130" s="50"/>
      <c r="AG130" s="3" t="s">
        <v>66</v>
      </c>
      <c r="AJ130" s="50"/>
    </row>
    <row r="131" spans="1:39" s="4" customFormat="1" ht="15" x14ac:dyDescent="0.25">
      <c r="A131" s="51"/>
      <c r="B131" s="52" t="s">
        <v>82</v>
      </c>
      <c r="C131" s="122" t="s">
        <v>83</v>
      </c>
      <c r="D131" s="122"/>
      <c r="E131" s="122"/>
      <c r="F131" s="54"/>
      <c r="G131" s="55"/>
      <c r="H131" s="55"/>
      <c r="I131" s="55"/>
      <c r="J131" s="56">
        <v>485.57</v>
      </c>
      <c r="K131" s="55"/>
      <c r="L131" s="56">
        <v>145.66999999999999</v>
      </c>
      <c r="M131" s="57">
        <v>8.39</v>
      </c>
      <c r="N131" s="59">
        <v>1222.17</v>
      </c>
      <c r="AE131" s="42"/>
      <c r="AF131" s="50"/>
      <c r="AG131" s="3" t="s">
        <v>83</v>
      </c>
      <c r="AJ131" s="50"/>
    </row>
    <row r="132" spans="1:39" s="4" customFormat="1" ht="15" x14ac:dyDescent="0.25">
      <c r="A132" s="60"/>
      <c r="B132" s="52"/>
      <c r="C132" s="122" t="s">
        <v>67</v>
      </c>
      <c r="D132" s="122"/>
      <c r="E132" s="122"/>
      <c r="F132" s="54" t="s">
        <v>68</v>
      </c>
      <c r="G132" s="57">
        <v>9.27</v>
      </c>
      <c r="H132" s="55"/>
      <c r="I132" s="82">
        <v>2.7810000000000001</v>
      </c>
      <c r="J132" s="61"/>
      <c r="K132" s="55"/>
      <c r="L132" s="61"/>
      <c r="M132" s="55"/>
      <c r="N132" s="62"/>
      <c r="AE132" s="42"/>
      <c r="AF132" s="50"/>
      <c r="AH132" s="3" t="s">
        <v>67</v>
      </c>
      <c r="AJ132" s="50"/>
    </row>
    <row r="133" spans="1:39" s="4" customFormat="1" ht="15" x14ac:dyDescent="0.25">
      <c r="A133" s="60"/>
      <c r="B133" s="52"/>
      <c r="C133" s="122" t="s">
        <v>69</v>
      </c>
      <c r="D133" s="122"/>
      <c r="E133" s="122"/>
      <c r="F133" s="54" t="s">
        <v>68</v>
      </c>
      <c r="G133" s="57">
        <v>0.34</v>
      </c>
      <c r="H133" s="55"/>
      <c r="I133" s="82">
        <v>0.10199999999999999</v>
      </c>
      <c r="J133" s="61"/>
      <c r="K133" s="55"/>
      <c r="L133" s="61"/>
      <c r="M133" s="55"/>
      <c r="N133" s="62"/>
      <c r="AE133" s="42"/>
      <c r="AF133" s="50"/>
      <c r="AH133" s="3" t="s">
        <v>69</v>
      </c>
      <c r="AJ133" s="50"/>
    </row>
    <row r="134" spans="1:39" s="4" customFormat="1" ht="15" x14ac:dyDescent="0.25">
      <c r="A134" s="51"/>
      <c r="B134" s="52"/>
      <c r="C134" s="129" t="s">
        <v>70</v>
      </c>
      <c r="D134" s="129"/>
      <c r="E134" s="129"/>
      <c r="F134" s="63"/>
      <c r="G134" s="64"/>
      <c r="H134" s="64"/>
      <c r="I134" s="64"/>
      <c r="J134" s="65">
        <v>615.73</v>
      </c>
      <c r="K134" s="64"/>
      <c r="L134" s="65">
        <v>184.72</v>
      </c>
      <c r="M134" s="64"/>
      <c r="N134" s="66">
        <v>2521.83</v>
      </c>
      <c r="AE134" s="42"/>
      <c r="AF134" s="50"/>
      <c r="AI134" s="3" t="s">
        <v>70</v>
      </c>
      <c r="AJ134" s="50"/>
    </row>
    <row r="135" spans="1:39" s="4" customFormat="1" ht="15" x14ac:dyDescent="0.25">
      <c r="A135" s="60"/>
      <c r="B135" s="52"/>
      <c r="C135" s="122" t="s">
        <v>71</v>
      </c>
      <c r="D135" s="122"/>
      <c r="E135" s="122"/>
      <c r="F135" s="54"/>
      <c r="G135" s="55"/>
      <c r="H135" s="55"/>
      <c r="I135" s="55"/>
      <c r="J135" s="61"/>
      <c r="K135" s="55"/>
      <c r="L135" s="56">
        <v>27.42</v>
      </c>
      <c r="M135" s="55"/>
      <c r="N135" s="59">
        <v>1173.03</v>
      </c>
      <c r="AE135" s="42"/>
      <c r="AF135" s="50"/>
      <c r="AH135" s="3" t="s">
        <v>71</v>
      </c>
      <c r="AJ135" s="50"/>
    </row>
    <row r="136" spans="1:39" s="4" customFormat="1" ht="23.25" x14ac:dyDescent="0.25">
      <c r="A136" s="60"/>
      <c r="B136" s="52" t="s">
        <v>100</v>
      </c>
      <c r="C136" s="122" t="s">
        <v>101</v>
      </c>
      <c r="D136" s="122"/>
      <c r="E136" s="122"/>
      <c r="F136" s="54" t="s">
        <v>74</v>
      </c>
      <c r="G136" s="67">
        <v>98</v>
      </c>
      <c r="H136" s="55"/>
      <c r="I136" s="67">
        <v>98</v>
      </c>
      <c r="J136" s="61"/>
      <c r="K136" s="55"/>
      <c r="L136" s="56">
        <v>26.87</v>
      </c>
      <c r="M136" s="55"/>
      <c r="N136" s="59">
        <v>1149.57</v>
      </c>
      <c r="AE136" s="42"/>
      <c r="AF136" s="50"/>
      <c r="AH136" s="3" t="s">
        <v>101</v>
      </c>
      <c r="AJ136" s="50"/>
    </row>
    <row r="137" spans="1:39" s="4" customFormat="1" ht="23.25" x14ac:dyDescent="0.25">
      <c r="A137" s="60"/>
      <c r="B137" s="52" t="s">
        <v>102</v>
      </c>
      <c r="C137" s="122" t="s">
        <v>103</v>
      </c>
      <c r="D137" s="122"/>
      <c r="E137" s="122"/>
      <c r="F137" s="54" t="s">
        <v>74</v>
      </c>
      <c r="G137" s="67">
        <v>0</v>
      </c>
      <c r="H137" s="55"/>
      <c r="I137" s="67">
        <v>0</v>
      </c>
      <c r="J137" s="61"/>
      <c r="K137" s="55"/>
      <c r="L137" s="61"/>
      <c r="M137" s="55"/>
      <c r="N137" s="62"/>
      <c r="AE137" s="42"/>
      <c r="AF137" s="50"/>
      <c r="AH137" s="3" t="s">
        <v>103</v>
      </c>
      <c r="AJ137" s="50"/>
    </row>
    <row r="138" spans="1:39" s="4" customFormat="1" ht="15" x14ac:dyDescent="0.25">
      <c r="A138" s="68"/>
      <c r="B138" s="69"/>
      <c r="C138" s="124" t="s">
        <v>77</v>
      </c>
      <c r="D138" s="124"/>
      <c r="E138" s="124"/>
      <c r="F138" s="45"/>
      <c r="G138" s="46"/>
      <c r="H138" s="46"/>
      <c r="I138" s="46"/>
      <c r="J138" s="48"/>
      <c r="K138" s="46"/>
      <c r="L138" s="70">
        <v>211.59</v>
      </c>
      <c r="M138" s="64"/>
      <c r="N138" s="71">
        <v>3671.4</v>
      </c>
      <c r="AE138" s="42"/>
      <c r="AF138" s="50"/>
      <c r="AJ138" s="50" t="s">
        <v>77</v>
      </c>
    </row>
    <row r="139" spans="1:39" s="4" customFormat="1" ht="0" hidden="1" customHeight="1" x14ac:dyDescent="0.25">
      <c r="A139" s="84"/>
      <c r="B139" s="85"/>
      <c r="C139" s="85"/>
      <c r="D139" s="85"/>
      <c r="E139" s="85"/>
      <c r="F139" s="86"/>
      <c r="G139" s="86"/>
      <c r="H139" s="86"/>
      <c r="I139" s="86"/>
      <c r="J139" s="87"/>
      <c r="K139" s="86"/>
      <c r="L139" s="87"/>
      <c r="M139" s="55"/>
      <c r="N139" s="87"/>
      <c r="AE139" s="42"/>
      <c r="AF139" s="50"/>
      <c r="AJ139" s="50"/>
    </row>
    <row r="140" spans="1:39" s="4" customFormat="1" ht="15" x14ac:dyDescent="0.25">
      <c r="A140" s="88"/>
      <c r="B140" s="89"/>
      <c r="C140" s="124" t="s">
        <v>118</v>
      </c>
      <c r="D140" s="124"/>
      <c r="E140" s="124"/>
      <c r="F140" s="124"/>
      <c r="G140" s="124"/>
      <c r="H140" s="124"/>
      <c r="I140" s="124"/>
      <c r="J140" s="124"/>
      <c r="K140" s="124"/>
      <c r="L140" s="90"/>
      <c r="M140" s="91"/>
      <c r="N140" s="92"/>
      <c r="AE140" s="42"/>
      <c r="AF140" s="50"/>
      <c r="AJ140" s="50"/>
      <c r="AL140" s="50" t="s">
        <v>118</v>
      </c>
    </row>
    <row r="141" spans="1:39" s="4" customFormat="1" ht="15" x14ac:dyDescent="0.25">
      <c r="A141" s="93"/>
      <c r="B141" s="52"/>
      <c r="C141" s="122" t="s">
        <v>119</v>
      </c>
      <c r="D141" s="122"/>
      <c r="E141" s="122"/>
      <c r="F141" s="122"/>
      <c r="G141" s="122"/>
      <c r="H141" s="122"/>
      <c r="I141" s="122"/>
      <c r="J141" s="122"/>
      <c r="K141" s="122"/>
      <c r="L141" s="94">
        <v>1293.78</v>
      </c>
      <c r="M141" s="95"/>
      <c r="N141" s="96"/>
      <c r="AE141" s="42"/>
      <c r="AF141" s="50"/>
      <c r="AJ141" s="50"/>
      <c r="AL141" s="50"/>
      <c r="AM141" s="3" t="s">
        <v>119</v>
      </c>
    </row>
    <row r="142" spans="1:39" s="4" customFormat="1" ht="15" x14ac:dyDescent="0.25">
      <c r="A142" s="93"/>
      <c r="B142" s="52"/>
      <c r="C142" s="122" t="s">
        <v>120</v>
      </c>
      <c r="D142" s="122"/>
      <c r="E142" s="122"/>
      <c r="F142" s="122"/>
      <c r="G142" s="122"/>
      <c r="H142" s="122"/>
      <c r="I142" s="122"/>
      <c r="J142" s="122"/>
      <c r="K142" s="122"/>
      <c r="L142" s="97"/>
      <c r="M142" s="95"/>
      <c r="N142" s="96"/>
      <c r="AE142" s="42"/>
      <c r="AF142" s="50"/>
      <c r="AJ142" s="50"/>
      <c r="AL142" s="50"/>
      <c r="AM142" s="3" t="s">
        <v>120</v>
      </c>
    </row>
    <row r="143" spans="1:39" s="4" customFormat="1" ht="15" x14ac:dyDescent="0.25">
      <c r="A143" s="93"/>
      <c r="B143" s="52"/>
      <c r="C143" s="122" t="s">
        <v>121</v>
      </c>
      <c r="D143" s="122"/>
      <c r="E143" s="122"/>
      <c r="F143" s="122"/>
      <c r="G143" s="122"/>
      <c r="H143" s="122"/>
      <c r="I143" s="122"/>
      <c r="J143" s="122"/>
      <c r="K143" s="122"/>
      <c r="L143" s="98">
        <v>223.09</v>
      </c>
      <c r="M143" s="95"/>
      <c r="N143" s="96"/>
      <c r="AE143" s="42"/>
      <c r="AF143" s="50"/>
      <c r="AJ143" s="50"/>
      <c r="AL143" s="50"/>
      <c r="AM143" s="3" t="s">
        <v>121</v>
      </c>
    </row>
    <row r="144" spans="1:39" s="4" customFormat="1" ht="15" x14ac:dyDescent="0.25">
      <c r="A144" s="93"/>
      <c r="B144" s="52"/>
      <c r="C144" s="122" t="s">
        <v>122</v>
      </c>
      <c r="D144" s="122"/>
      <c r="E144" s="122"/>
      <c r="F144" s="122"/>
      <c r="G144" s="122"/>
      <c r="H144" s="122"/>
      <c r="I144" s="122"/>
      <c r="J144" s="122"/>
      <c r="K144" s="122"/>
      <c r="L144" s="98">
        <v>456.43</v>
      </c>
      <c r="M144" s="95"/>
      <c r="N144" s="96"/>
      <c r="AE144" s="42"/>
      <c r="AF144" s="50"/>
      <c r="AJ144" s="50"/>
      <c r="AL144" s="50"/>
      <c r="AM144" s="3" t="s">
        <v>122</v>
      </c>
    </row>
    <row r="145" spans="1:39" s="4" customFormat="1" ht="15" x14ac:dyDescent="0.25">
      <c r="A145" s="93"/>
      <c r="B145" s="52"/>
      <c r="C145" s="122" t="s">
        <v>123</v>
      </c>
      <c r="D145" s="122"/>
      <c r="E145" s="122"/>
      <c r="F145" s="122"/>
      <c r="G145" s="122"/>
      <c r="H145" s="122"/>
      <c r="I145" s="122"/>
      <c r="J145" s="122"/>
      <c r="K145" s="122"/>
      <c r="L145" s="98">
        <v>51.17</v>
      </c>
      <c r="M145" s="95"/>
      <c r="N145" s="96"/>
      <c r="AE145" s="42"/>
      <c r="AF145" s="50"/>
      <c r="AJ145" s="50"/>
      <c r="AL145" s="50"/>
      <c r="AM145" s="3" t="s">
        <v>123</v>
      </c>
    </row>
    <row r="146" spans="1:39" s="4" customFormat="1" ht="15" x14ac:dyDescent="0.25">
      <c r="A146" s="93"/>
      <c r="B146" s="52"/>
      <c r="C146" s="122" t="s">
        <v>124</v>
      </c>
      <c r="D146" s="122"/>
      <c r="E146" s="122"/>
      <c r="F146" s="122"/>
      <c r="G146" s="122"/>
      <c r="H146" s="122"/>
      <c r="I146" s="122"/>
      <c r="J146" s="122"/>
      <c r="K146" s="122"/>
      <c r="L146" s="98">
        <v>614.26</v>
      </c>
      <c r="M146" s="95"/>
      <c r="N146" s="96"/>
      <c r="AE146" s="42"/>
      <c r="AF146" s="50"/>
      <c r="AJ146" s="50"/>
      <c r="AL146" s="50"/>
      <c r="AM146" s="3" t="s">
        <v>124</v>
      </c>
    </row>
    <row r="147" spans="1:39" s="4" customFormat="1" ht="15" x14ac:dyDescent="0.25">
      <c r="A147" s="93"/>
      <c r="B147" s="52"/>
      <c r="C147" s="122" t="s">
        <v>125</v>
      </c>
      <c r="D147" s="122"/>
      <c r="E147" s="122"/>
      <c r="F147" s="122"/>
      <c r="G147" s="122"/>
      <c r="H147" s="122"/>
      <c r="I147" s="122"/>
      <c r="J147" s="122"/>
      <c r="K147" s="122"/>
      <c r="L147" s="94">
        <v>1029.1500000000001</v>
      </c>
      <c r="M147" s="95"/>
      <c r="N147" s="96"/>
      <c r="AE147" s="42"/>
      <c r="AF147" s="50"/>
      <c r="AJ147" s="50"/>
      <c r="AL147" s="50"/>
      <c r="AM147" s="3" t="s">
        <v>125</v>
      </c>
    </row>
    <row r="148" spans="1:39" s="4" customFormat="1" ht="15" x14ac:dyDescent="0.25">
      <c r="A148" s="93"/>
      <c r="B148" s="52"/>
      <c r="C148" s="122" t="s">
        <v>120</v>
      </c>
      <c r="D148" s="122"/>
      <c r="E148" s="122"/>
      <c r="F148" s="122"/>
      <c r="G148" s="122"/>
      <c r="H148" s="122"/>
      <c r="I148" s="122"/>
      <c r="J148" s="122"/>
      <c r="K148" s="122"/>
      <c r="L148" s="97"/>
      <c r="M148" s="95"/>
      <c r="N148" s="96"/>
      <c r="AE148" s="42"/>
      <c r="AF148" s="50"/>
      <c r="AJ148" s="50"/>
      <c r="AL148" s="50"/>
      <c r="AM148" s="3" t="s">
        <v>120</v>
      </c>
    </row>
    <row r="149" spans="1:39" s="4" customFormat="1" ht="15" x14ac:dyDescent="0.25">
      <c r="A149" s="93"/>
      <c r="B149" s="52"/>
      <c r="C149" s="122" t="s">
        <v>126</v>
      </c>
      <c r="D149" s="122"/>
      <c r="E149" s="122"/>
      <c r="F149" s="122"/>
      <c r="G149" s="122"/>
      <c r="H149" s="122"/>
      <c r="I149" s="122"/>
      <c r="J149" s="122"/>
      <c r="K149" s="122"/>
      <c r="L149" s="98">
        <v>130.35</v>
      </c>
      <c r="M149" s="95"/>
      <c r="N149" s="96"/>
      <c r="AE149" s="42"/>
      <c r="AF149" s="50"/>
      <c r="AJ149" s="50"/>
      <c r="AL149" s="50"/>
      <c r="AM149" s="3" t="s">
        <v>126</v>
      </c>
    </row>
    <row r="150" spans="1:39" s="4" customFormat="1" ht="15" x14ac:dyDescent="0.25">
      <c r="A150" s="93"/>
      <c r="B150" s="52"/>
      <c r="C150" s="122" t="s">
        <v>127</v>
      </c>
      <c r="D150" s="122"/>
      <c r="E150" s="122"/>
      <c r="F150" s="122"/>
      <c r="G150" s="122"/>
      <c r="H150" s="122"/>
      <c r="I150" s="122"/>
      <c r="J150" s="122"/>
      <c r="K150" s="122"/>
      <c r="L150" s="98">
        <v>430.53</v>
      </c>
      <c r="M150" s="95"/>
      <c r="N150" s="96"/>
      <c r="AE150" s="42"/>
      <c r="AF150" s="50"/>
      <c r="AJ150" s="50"/>
      <c r="AL150" s="50"/>
      <c r="AM150" s="3" t="s">
        <v>127</v>
      </c>
    </row>
    <row r="151" spans="1:39" s="4" customFormat="1" ht="15" x14ac:dyDescent="0.25">
      <c r="A151" s="93"/>
      <c r="B151" s="52"/>
      <c r="C151" s="122" t="s">
        <v>128</v>
      </c>
      <c r="D151" s="122"/>
      <c r="E151" s="122"/>
      <c r="F151" s="122"/>
      <c r="G151" s="122"/>
      <c r="H151" s="122"/>
      <c r="I151" s="122"/>
      <c r="J151" s="122"/>
      <c r="K151" s="122"/>
      <c r="L151" s="98">
        <v>48.73</v>
      </c>
      <c r="M151" s="95"/>
      <c r="N151" s="96"/>
      <c r="AE151" s="42"/>
      <c r="AF151" s="50"/>
      <c r="AJ151" s="50"/>
      <c r="AL151" s="50"/>
      <c r="AM151" s="3" t="s">
        <v>128</v>
      </c>
    </row>
    <row r="152" spans="1:39" s="4" customFormat="1" ht="15" x14ac:dyDescent="0.25">
      <c r="A152" s="93"/>
      <c r="B152" s="52"/>
      <c r="C152" s="122" t="s">
        <v>129</v>
      </c>
      <c r="D152" s="122"/>
      <c r="E152" s="122"/>
      <c r="F152" s="122"/>
      <c r="G152" s="122"/>
      <c r="H152" s="122"/>
      <c r="I152" s="122"/>
      <c r="J152" s="122"/>
      <c r="K152" s="122"/>
      <c r="L152" s="98">
        <v>282.04000000000002</v>
      </c>
      <c r="M152" s="95"/>
      <c r="N152" s="96"/>
      <c r="AE152" s="42"/>
      <c r="AF152" s="50"/>
      <c r="AJ152" s="50"/>
      <c r="AL152" s="50"/>
      <c r="AM152" s="3" t="s">
        <v>129</v>
      </c>
    </row>
    <row r="153" spans="1:39" s="4" customFormat="1" ht="15" x14ac:dyDescent="0.25">
      <c r="A153" s="93"/>
      <c r="B153" s="52"/>
      <c r="C153" s="122" t="s">
        <v>130</v>
      </c>
      <c r="D153" s="122"/>
      <c r="E153" s="122"/>
      <c r="F153" s="122"/>
      <c r="G153" s="122"/>
      <c r="H153" s="122"/>
      <c r="I153" s="122"/>
      <c r="J153" s="122"/>
      <c r="K153" s="122"/>
      <c r="L153" s="98">
        <v>186.23</v>
      </c>
      <c r="M153" s="95"/>
      <c r="N153" s="96"/>
      <c r="AE153" s="42"/>
      <c r="AF153" s="50"/>
      <c r="AJ153" s="50"/>
      <c r="AL153" s="50"/>
      <c r="AM153" s="3" t="s">
        <v>130</v>
      </c>
    </row>
    <row r="154" spans="1:39" s="4" customFormat="1" ht="15" x14ac:dyDescent="0.25">
      <c r="A154" s="93"/>
      <c r="B154" s="52"/>
      <c r="C154" s="122" t="s">
        <v>131</v>
      </c>
      <c r="D154" s="122"/>
      <c r="E154" s="122"/>
      <c r="F154" s="122"/>
      <c r="G154" s="122"/>
      <c r="H154" s="122"/>
      <c r="I154" s="122"/>
      <c r="J154" s="122"/>
      <c r="K154" s="122"/>
      <c r="L154" s="98">
        <v>544.13</v>
      </c>
      <c r="M154" s="95"/>
      <c r="N154" s="96"/>
      <c r="AE154" s="42"/>
      <c r="AF154" s="50"/>
      <c r="AJ154" s="50"/>
      <c r="AL154" s="50"/>
      <c r="AM154" s="3" t="s">
        <v>131</v>
      </c>
    </row>
    <row r="155" spans="1:39" s="4" customFormat="1" ht="15" x14ac:dyDescent="0.25">
      <c r="A155" s="93"/>
      <c r="B155" s="52"/>
      <c r="C155" s="122" t="s">
        <v>120</v>
      </c>
      <c r="D155" s="122"/>
      <c r="E155" s="122"/>
      <c r="F155" s="122"/>
      <c r="G155" s="122"/>
      <c r="H155" s="122"/>
      <c r="I155" s="122"/>
      <c r="J155" s="122"/>
      <c r="K155" s="122"/>
      <c r="L155" s="97"/>
      <c r="M155" s="95"/>
      <c r="N155" s="96"/>
      <c r="AE155" s="42"/>
      <c r="AF155" s="50"/>
      <c r="AJ155" s="50"/>
      <c r="AL155" s="50"/>
      <c r="AM155" s="3" t="s">
        <v>120</v>
      </c>
    </row>
    <row r="156" spans="1:39" s="4" customFormat="1" ht="15" x14ac:dyDescent="0.25">
      <c r="A156" s="93"/>
      <c r="B156" s="52"/>
      <c r="C156" s="122" t="s">
        <v>126</v>
      </c>
      <c r="D156" s="122"/>
      <c r="E156" s="122"/>
      <c r="F156" s="122"/>
      <c r="G156" s="122"/>
      <c r="H156" s="122"/>
      <c r="I156" s="122"/>
      <c r="J156" s="122"/>
      <c r="K156" s="122"/>
      <c r="L156" s="98">
        <v>92.74</v>
      </c>
      <c r="M156" s="95"/>
      <c r="N156" s="96"/>
      <c r="AE156" s="42"/>
      <c r="AF156" s="50"/>
      <c r="AJ156" s="50"/>
      <c r="AL156" s="50"/>
      <c r="AM156" s="3" t="s">
        <v>126</v>
      </c>
    </row>
    <row r="157" spans="1:39" s="4" customFormat="1" ht="15" x14ac:dyDescent="0.25">
      <c r="A157" s="93"/>
      <c r="B157" s="52"/>
      <c r="C157" s="122" t="s">
        <v>127</v>
      </c>
      <c r="D157" s="122"/>
      <c r="E157" s="122"/>
      <c r="F157" s="122"/>
      <c r="G157" s="122"/>
      <c r="H157" s="122"/>
      <c r="I157" s="122"/>
      <c r="J157" s="122"/>
      <c r="K157" s="122"/>
      <c r="L157" s="98">
        <v>25.9</v>
      </c>
      <c r="M157" s="95"/>
      <c r="N157" s="96"/>
      <c r="AE157" s="42"/>
      <c r="AF157" s="50"/>
      <c r="AJ157" s="50"/>
      <c r="AL157" s="50"/>
      <c r="AM157" s="3" t="s">
        <v>127</v>
      </c>
    </row>
    <row r="158" spans="1:39" s="4" customFormat="1" ht="15" x14ac:dyDescent="0.25">
      <c r="A158" s="93"/>
      <c r="B158" s="52"/>
      <c r="C158" s="122" t="s">
        <v>128</v>
      </c>
      <c r="D158" s="122"/>
      <c r="E158" s="122"/>
      <c r="F158" s="122"/>
      <c r="G158" s="122"/>
      <c r="H158" s="122"/>
      <c r="I158" s="122"/>
      <c r="J158" s="122"/>
      <c r="K158" s="122"/>
      <c r="L158" s="98">
        <v>2.44</v>
      </c>
      <c r="M158" s="95"/>
      <c r="N158" s="96"/>
      <c r="AE158" s="42"/>
      <c r="AF158" s="50"/>
      <c r="AJ158" s="50"/>
      <c r="AL158" s="50"/>
      <c r="AM158" s="3" t="s">
        <v>128</v>
      </c>
    </row>
    <row r="159" spans="1:39" s="4" customFormat="1" ht="15" x14ac:dyDescent="0.25">
      <c r="A159" s="93"/>
      <c r="B159" s="52"/>
      <c r="C159" s="122" t="s">
        <v>129</v>
      </c>
      <c r="D159" s="122"/>
      <c r="E159" s="122"/>
      <c r="F159" s="122"/>
      <c r="G159" s="122"/>
      <c r="H159" s="122"/>
      <c r="I159" s="122"/>
      <c r="J159" s="122"/>
      <c r="K159" s="122"/>
      <c r="L159" s="98">
        <v>332.22</v>
      </c>
      <c r="M159" s="95"/>
      <c r="N159" s="96"/>
      <c r="AE159" s="42"/>
      <c r="AF159" s="50"/>
      <c r="AJ159" s="50"/>
      <c r="AL159" s="50"/>
      <c r="AM159" s="3" t="s">
        <v>129</v>
      </c>
    </row>
    <row r="160" spans="1:39" s="4" customFormat="1" ht="15" x14ac:dyDescent="0.25">
      <c r="A160" s="93"/>
      <c r="B160" s="52"/>
      <c r="C160" s="122" t="s">
        <v>130</v>
      </c>
      <c r="D160" s="122"/>
      <c r="E160" s="122"/>
      <c r="F160" s="122"/>
      <c r="G160" s="122"/>
      <c r="H160" s="122"/>
      <c r="I160" s="122"/>
      <c r="J160" s="122"/>
      <c r="K160" s="122"/>
      <c r="L160" s="98">
        <v>93.27</v>
      </c>
      <c r="M160" s="95"/>
      <c r="N160" s="96"/>
      <c r="AE160" s="42"/>
      <c r="AF160" s="50"/>
      <c r="AJ160" s="50"/>
      <c r="AL160" s="50"/>
      <c r="AM160" s="3" t="s">
        <v>130</v>
      </c>
    </row>
    <row r="161" spans="1:41" s="4" customFormat="1" ht="15" x14ac:dyDescent="0.25">
      <c r="A161" s="93"/>
      <c r="B161" s="52"/>
      <c r="C161" s="122" t="s">
        <v>132</v>
      </c>
      <c r="D161" s="122"/>
      <c r="E161" s="122"/>
      <c r="F161" s="122"/>
      <c r="G161" s="122"/>
      <c r="H161" s="122"/>
      <c r="I161" s="122"/>
      <c r="J161" s="122"/>
      <c r="K161" s="122"/>
      <c r="L161" s="98">
        <v>274.26</v>
      </c>
      <c r="M161" s="95"/>
      <c r="N161" s="96"/>
      <c r="AE161" s="42"/>
      <c r="AF161" s="50"/>
      <c r="AJ161" s="50"/>
      <c r="AL161" s="50"/>
      <c r="AM161" s="3" t="s">
        <v>132</v>
      </c>
    </row>
    <row r="162" spans="1:41" s="4" customFormat="1" ht="15" x14ac:dyDescent="0.25">
      <c r="A162" s="93"/>
      <c r="B162" s="52"/>
      <c r="C162" s="122" t="s">
        <v>133</v>
      </c>
      <c r="D162" s="122"/>
      <c r="E162" s="122"/>
      <c r="F162" s="122"/>
      <c r="G162" s="122"/>
      <c r="H162" s="122"/>
      <c r="I162" s="122"/>
      <c r="J162" s="122"/>
      <c r="K162" s="122"/>
      <c r="L162" s="98">
        <v>279.5</v>
      </c>
      <c r="M162" s="95"/>
      <c r="N162" s="96"/>
      <c r="AE162" s="42"/>
      <c r="AF162" s="50"/>
      <c r="AJ162" s="50"/>
      <c r="AL162" s="50"/>
      <c r="AM162" s="3" t="s">
        <v>133</v>
      </c>
    </row>
    <row r="163" spans="1:41" s="4" customFormat="1" ht="15" x14ac:dyDescent="0.25">
      <c r="A163" s="93"/>
      <c r="B163" s="99"/>
      <c r="C163" s="123" t="s">
        <v>134</v>
      </c>
      <c r="D163" s="123"/>
      <c r="E163" s="123"/>
      <c r="F163" s="123"/>
      <c r="G163" s="123"/>
      <c r="H163" s="123"/>
      <c r="I163" s="123"/>
      <c r="J163" s="123"/>
      <c r="K163" s="123"/>
      <c r="L163" s="100">
        <v>1573.28</v>
      </c>
      <c r="M163" s="101"/>
      <c r="N163" s="102"/>
      <c r="AE163" s="42"/>
      <c r="AF163" s="50"/>
      <c r="AJ163" s="50"/>
      <c r="AL163" s="50"/>
      <c r="AN163" s="50" t="s">
        <v>134</v>
      </c>
    </row>
    <row r="164" spans="1:41" s="4" customFormat="1" ht="15" x14ac:dyDescent="0.25">
      <c r="A164" s="126" t="s">
        <v>135</v>
      </c>
      <c r="B164" s="127"/>
      <c r="C164" s="127"/>
      <c r="D164" s="127"/>
      <c r="E164" s="127"/>
      <c r="F164" s="127"/>
      <c r="G164" s="127"/>
      <c r="H164" s="127"/>
      <c r="I164" s="127"/>
      <c r="J164" s="127"/>
      <c r="K164" s="127"/>
      <c r="L164" s="127"/>
      <c r="M164" s="127"/>
      <c r="N164" s="128"/>
      <c r="AE164" s="42" t="s">
        <v>135</v>
      </c>
      <c r="AF164" s="50"/>
      <c r="AJ164" s="50"/>
      <c r="AL164" s="50"/>
      <c r="AN164" s="50"/>
    </row>
    <row r="165" spans="1:41" s="4" customFormat="1" ht="22.5" x14ac:dyDescent="0.25">
      <c r="A165" s="43" t="s">
        <v>109</v>
      </c>
      <c r="B165" s="44" t="s">
        <v>137</v>
      </c>
      <c r="C165" s="124" t="s">
        <v>277</v>
      </c>
      <c r="D165" s="124"/>
      <c r="E165" s="124"/>
      <c r="F165" s="45" t="s">
        <v>89</v>
      </c>
      <c r="G165" s="46"/>
      <c r="H165" s="46"/>
      <c r="I165" s="75">
        <v>3.3000000000000002E-2</v>
      </c>
      <c r="J165" s="80">
        <v>328350</v>
      </c>
      <c r="K165" s="46"/>
      <c r="L165" s="80">
        <v>1291.48</v>
      </c>
      <c r="M165" s="81">
        <v>8.39</v>
      </c>
      <c r="N165" s="71">
        <v>10835.55</v>
      </c>
      <c r="AE165" s="42"/>
      <c r="AF165" s="50" t="s">
        <v>277</v>
      </c>
      <c r="AJ165" s="50"/>
      <c r="AL165" s="50"/>
      <c r="AN165" s="50"/>
    </row>
    <row r="166" spans="1:41" s="4" customFormat="1" ht="15" x14ac:dyDescent="0.25">
      <c r="A166" s="68"/>
      <c r="B166" s="69"/>
      <c r="C166" s="122" t="s">
        <v>139</v>
      </c>
      <c r="D166" s="122"/>
      <c r="E166" s="122"/>
      <c r="F166" s="122"/>
      <c r="G166" s="122"/>
      <c r="H166" s="122"/>
      <c r="I166" s="122"/>
      <c r="J166" s="122"/>
      <c r="K166" s="122"/>
      <c r="L166" s="122"/>
      <c r="M166" s="122"/>
      <c r="N166" s="125"/>
      <c r="AE166" s="42"/>
      <c r="AF166" s="50"/>
      <c r="AJ166" s="50"/>
      <c r="AL166" s="50"/>
      <c r="AN166" s="50"/>
      <c r="AO166" s="3" t="s">
        <v>139</v>
      </c>
    </row>
    <row r="167" spans="1:41" s="4" customFormat="1" ht="15" x14ac:dyDescent="0.25">
      <c r="A167" s="76"/>
      <c r="B167" s="53"/>
      <c r="C167" s="122" t="s">
        <v>278</v>
      </c>
      <c r="D167" s="122"/>
      <c r="E167" s="122"/>
      <c r="F167" s="122"/>
      <c r="G167" s="122"/>
      <c r="H167" s="122"/>
      <c r="I167" s="122"/>
      <c r="J167" s="122"/>
      <c r="K167" s="122"/>
      <c r="L167" s="122"/>
      <c r="M167" s="122"/>
      <c r="N167" s="125"/>
      <c r="AE167" s="42"/>
      <c r="AF167" s="50"/>
      <c r="AJ167" s="50"/>
      <c r="AK167" s="3" t="s">
        <v>278</v>
      </c>
      <c r="AL167" s="50"/>
      <c r="AN167" s="50"/>
    </row>
    <row r="168" spans="1:41" s="4" customFormat="1" ht="15" x14ac:dyDescent="0.25">
      <c r="A168" s="68"/>
      <c r="B168" s="69"/>
      <c r="C168" s="124" t="s">
        <v>77</v>
      </c>
      <c r="D168" s="124"/>
      <c r="E168" s="124"/>
      <c r="F168" s="45"/>
      <c r="G168" s="46"/>
      <c r="H168" s="46"/>
      <c r="I168" s="46"/>
      <c r="J168" s="48"/>
      <c r="K168" s="46"/>
      <c r="L168" s="80">
        <v>1291.48</v>
      </c>
      <c r="M168" s="64"/>
      <c r="N168" s="71">
        <v>10835.55</v>
      </c>
      <c r="AE168" s="42"/>
      <c r="AF168" s="50"/>
      <c r="AJ168" s="50" t="s">
        <v>77</v>
      </c>
      <c r="AL168" s="50"/>
      <c r="AN168" s="50"/>
    </row>
    <row r="169" spans="1:41" s="4" customFormat="1" ht="22.5" x14ac:dyDescent="0.25">
      <c r="A169" s="43" t="s">
        <v>113</v>
      </c>
      <c r="B169" s="44" t="s">
        <v>142</v>
      </c>
      <c r="C169" s="124" t="s">
        <v>143</v>
      </c>
      <c r="D169" s="124"/>
      <c r="E169" s="124"/>
      <c r="F169" s="45" t="s">
        <v>61</v>
      </c>
      <c r="G169" s="46"/>
      <c r="H169" s="46"/>
      <c r="I169" s="47">
        <v>2</v>
      </c>
      <c r="J169" s="80">
        <v>17970</v>
      </c>
      <c r="K169" s="46"/>
      <c r="L169" s="80">
        <v>4283.67</v>
      </c>
      <c r="M169" s="81">
        <v>8.39</v>
      </c>
      <c r="N169" s="71">
        <v>35940</v>
      </c>
      <c r="AE169" s="42"/>
      <c r="AF169" s="50" t="s">
        <v>143</v>
      </c>
      <c r="AJ169" s="50"/>
      <c r="AL169" s="50"/>
      <c r="AN169" s="50"/>
    </row>
    <row r="170" spans="1:41" s="4" customFormat="1" ht="15" x14ac:dyDescent="0.25">
      <c r="A170" s="68"/>
      <c r="B170" s="69"/>
      <c r="C170" s="122" t="s">
        <v>139</v>
      </c>
      <c r="D170" s="122"/>
      <c r="E170" s="122"/>
      <c r="F170" s="122"/>
      <c r="G170" s="122"/>
      <c r="H170" s="122"/>
      <c r="I170" s="122"/>
      <c r="J170" s="122"/>
      <c r="K170" s="122"/>
      <c r="L170" s="122"/>
      <c r="M170" s="122"/>
      <c r="N170" s="125"/>
      <c r="AE170" s="42"/>
      <c r="AF170" s="50"/>
      <c r="AJ170" s="50"/>
      <c r="AL170" s="50"/>
      <c r="AN170" s="50"/>
      <c r="AO170" s="3" t="s">
        <v>139</v>
      </c>
    </row>
    <row r="171" spans="1:41" s="4" customFormat="1" ht="15" x14ac:dyDescent="0.25">
      <c r="A171" s="68"/>
      <c r="B171" s="69"/>
      <c r="C171" s="124" t="s">
        <v>77</v>
      </c>
      <c r="D171" s="124"/>
      <c r="E171" s="124"/>
      <c r="F171" s="45"/>
      <c r="G171" s="46"/>
      <c r="H171" s="46"/>
      <c r="I171" s="46"/>
      <c r="J171" s="48"/>
      <c r="K171" s="46"/>
      <c r="L171" s="80">
        <v>4283.67</v>
      </c>
      <c r="M171" s="64"/>
      <c r="N171" s="71">
        <v>35940</v>
      </c>
      <c r="AE171" s="42"/>
      <c r="AF171" s="50"/>
      <c r="AJ171" s="50" t="s">
        <v>77</v>
      </c>
      <c r="AL171" s="50"/>
      <c r="AN171" s="50"/>
    </row>
    <row r="172" spans="1:41" s="4" customFormat="1" ht="15" x14ac:dyDescent="0.25">
      <c r="A172" s="43" t="s">
        <v>136</v>
      </c>
      <c r="B172" s="44" t="s">
        <v>145</v>
      </c>
      <c r="C172" s="124" t="s">
        <v>146</v>
      </c>
      <c r="D172" s="124"/>
      <c r="E172" s="124"/>
      <c r="F172" s="45" t="s">
        <v>98</v>
      </c>
      <c r="G172" s="46"/>
      <c r="H172" s="46"/>
      <c r="I172" s="81">
        <v>0.02</v>
      </c>
      <c r="J172" s="70">
        <v>254</v>
      </c>
      <c r="K172" s="46"/>
      <c r="L172" s="70">
        <v>5.08</v>
      </c>
      <c r="M172" s="81">
        <v>8.39</v>
      </c>
      <c r="N172" s="74">
        <v>42.62</v>
      </c>
      <c r="AE172" s="42"/>
      <c r="AF172" s="50" t="s">
        <v>146</v>
      </c>
      <c r="AJ172" s="50"/>
      <c r="AL172" s="50"/>
      <c r="AN172" s="50"/>
    </row>
    <row r="173" spans="1:41" s="4" customFormat="1" ht="15" x14ac:dyDescent="0.25">
      <c r="A173" s="68"/>
      <c r="B173" s="69"/>
      <c r="C173" s="122" t="s">
        <v>139</v>
      </c>
      <c r="D173" s="122"/>
      <c r="E173" s="122"/>
      <c r="F173" s="122"/>
      <c r="G173" s="122"/>
      <c r="H173" s="122"/>
      <c r="I173" s="122"/>
      <c r="J173" s="122"/>
      <c r="K173" s="122"/>
      <c r="L173" s="122"/>
      <c r="M173" s="122"/>
      <c r="N173" s="125"/>
      <c r="AE173" s="42"/>
      <c r="AF173" s="50"/>
      <c r="AJ173" s="50"/>
      <c r="AL173" s="50"/>
      <c r="AN173" s="50"/>
      <c r="AO173" s="3" t="s">
        <v>139</v>
      </c>
    </row>
    <row r="174" spans="1:41" s="4" customFormat="1" ht="15" x14ac:dyDescent="0.25">
      <c r="A174" s="76"/>
      <c r="B174" s="53"/>
      <c r="C174" s="122" t="s">
        <v>279</v>
      </c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5"/>
      <c r="AE174" s="42"/>
      <c r="AF174" s="50"/>
      <c r="AJ174" s="50"/>
      <c r="AK174" s="3" t="s">
        <v>279</v>
      </c>
      <c r="AL174" s="50"/>
      <c r="AN174" s="50"/>
    </row>
    <row r="175" spans="1:41" s="4" customFormat="1" ht="15" x14ac:dyDescent="0.25">
      <c r="A175" s="68"/>
      <c r="B175" s="69"/>
      <c r="C175" s="124" t="s">
        <v>77</v>
      </c>
      <c r="D175" s="124"/>
      <c r="E175" s="124"/>
      <c r="F175" s="45"/>
      <c r="G175" s="46"/>
      <c r="H175" s="46"/>
      <c r="I175" s="46"/>
      <c r="J175" s="48"/>
      <c r="K175" s="46"/>
      <c r="L175" s="70">
        <v>5.08</v>
      </c>
      <c r="M175" s="64"/>
      <c r="N175" s="74">
        <v>42.62</v>
      </c>
      <c r="AE175" s="42"/>
      <c r="AF175" s="50"/>
      <c r="AJ175" s="50" t="s">
        <v>77</v>
      </c>
      <c r="AL175" s="50"/>
      <c r="AN175" s="50"/>
    </row>
    <row r="176" spans="1:41" s="4" customFormat="1" ht="23.25" x14ac:dyDescent="0.25">
      <c r="A176" s="43" t="s">
        <v>141</v>
      </c>
      <c r="B176" s="44" t="s">
        <v>149</v>
      </c>
      <c r="C176" s="124" t="s">
        <v>150</v>
      </c>
      <c r="D176" s="124"/>
      <c r="E176" s="124"/>
      <c r="F176" s="45" t="s">
        <v>151</v>
      </c>
      <c r="G176" s="46"/>
      <c r="H176" s="46"/>
      <c r="I176" s="103">
        <v>1.193E-3</v>
      </c>
      <c r="J176" s="80">
        <v>13083.37</v>
      </c>
      <c r="K176" s="46"/>
      <c r="L176" s="70">
        <v>15.61</v>
      </c>
      <c r="M176" s="81">
        <v>8.39</v>
      </c>
      <c r="N176" s="74">
        <v>130.97</v>
      </c>
      <c r="AE176" s="42"/>
      <c r="AF176" s="50" t="s">
        <v>150</v>
      </c>
      <c r="AJ176" s="50"/>
      <c r="AL176" s="50"/>
      <c r="AN176" s="50"/>
    </row>
    <row r="177" spans="1:41" s="4" customFormat="1" ht="15" x14ac:dyDescent="0.25">
      <c r="A177" s="68"/>
      <c r="B177" s="69"/>
      <c r="C177" s="122" t="s">
        <v>139</v>
      </c>
      <c r="D177" s="122"/>
      <c r="E177" s="122"/>
      <c r="F177" s="122"/>
      <c r="G177" s="122"/>
      <c r="H177" s="122"/>
      <c r="I177" s="122"/>
      <c r="J177" s="122"/>
      <c r="K177" s="122"/>
      <c r="L177" s="122"/>
      <c r="M177" s="122"/>
      <c r="N177" s="125"/>
      <c r="AE177" s="42"/>
      <c r="AF177" s="50"/>
      <c r="AJ177" s="50"/>
      <c r="AL177" s="50"/>
      <c r="AN177" s="50"/>
      <c r="AO177" s="3" t="s">
        <v>139</v>
      </c>
    </row>
    <row r="178" spans="1:41" s="4" customFormat="1" ht="15" x14ac:dyDescent="0.25">
      <c r="A178" s="76"/>
      <c r="B178" s="53"/>
      <c r="C178" s="122" t="s">
        <v>280</v>
      </c>
      <c r="D178" s="122"/>
      <c r="E178" s="122"/>
      <c r="F178" s="122"/>
      <c r="G178" s="122"/>
      <c r="H178" s="122"/>
      <c r="I178" s="122"/>
      <c r="J178" s="122"/>
      <c r="K178" s="122"/>
      <c r="L178" s="122"/>
      <c r="M178" s="122"/>
      <c r="N178" s="125"/>
      <c r="AE178" s="42"/>
      <c r="AF178" s="50"/>
      <c r="AJ178" s="50"/>
      <c r="AK178" s="3" t="s">
        <v>280</v>
      </c>
      <c r="AL178" s="50"/>
      <c r="AN178" s="50"/>
    </row>
    <row r="179" spans="1:41" s="4" customFormat="1" ht="15" x14ac:dyDescent="0.25">
      <c r="A179" s="68"/>
      <c r="B179" s="69"/>
      <c r="C179" s="124" t="s">
        <v>77</v>
      </c>
      <c r="D179" s="124"/>
      <c r="E179" s="124"/>
      <c r="F179" s="45"/>
      <c r="G179" s="46"/>
      <c r="H179" s="46"/>
      <c r="I179" s="46"/>
      <c r="J179" s="48"/>
      <c r="K179" s="46"/>
      <c r="L179" s="70">
        <v>15.61</v>
      </c>
      <c r="M179" s="64"/>
      <c r="N179" s="74">
        <v>130.97</v>
      </c>
      <c r="AE179" s="42"/>
      <c r="AF179" s="50"/>
      <c r="AJ179" s="50" t="s">
        <v>77</v>
      </c>
      <c r="AL179" s="50"/>
      <c r="AN179" s="50"/>
    </row>
    <row r="180" spans="1:41" s="4" customFormat="1" ht="23.25" x14ac:dyDescent="0.25">
      <c r="A180" s="43" t="s">
        <v>144</v>
      </c>
      <c r="B180" s="44" t="s">
        <v>154</v>
      </c>
      <c r="C180" s="124" t="s">
        <v>155</v>
      </c>
      <c r="D180" s="124"/>
      <c r="E180" s="124"/>
      <c r="F180" s="45" t="s">
        <v>156</v>
      </c>
      <c r="G180" s="46"/>
      <c r="H180" s="46"/>
      <c r="I180" s="75">
        <v>0.14199999999999999</v>
      </c>
      <c r="J180" s="70">
        <v>20.75</v>
      </c>
      <c r="K180" s="46"/>
      <c r="L180" s="70">
        <v>2.95</v>
      </c>
      <c r="M180" s="81">
        <v>8.39</v>
      </c>
      <c r="N180" s="74">
        <v>24.75</v>
      </c>
      <c r="AE180" s="42"/>
      <c r="AF180" s="50" t="s">
        <v>155</v>
      </c>
      <c r="AJ180" s="50"/>
      <c r="AL180" s="50"/>
      <c r="AN180" s="50"/>
    </row>
    <row r="181" spans="1:41" s="4" customFormat="1" ht="15" x14ac:dyDescent="0.25">
      <c r="A181" s="68"/>
      <c r="B181" s="69"/>
      <c r="C181" s="122" t="s">
        <v>139</v>
      </c>
      <c r="D181" s="122"/>
      <c r="E181" s="122"/>
      <c r="F181" s="122"/>
      <c r="G181" s="122"/>
      <c r="H181" s="122"/>
      <c r="I181" s="122"/>
      <c r="J181" s="122"/>
      <c r="K181" s="122"/>
      <c r="L181" s="122"/>
      <c r="M181" s="122"/>
      <c r="N181" s="125"/>
      <c r="AE181" s="42"/>
      <c r="AF181" s="50"/>
      <c r="AJ181" s="50"/>
      <c r="AL181" s="50"/>
      <c r="AN181" s="50"/>
      <c r="AO181" s="3" t="s">
        <v>139</v>
      </c>
    </row>
    <row r="182" spans="1:41" s="4" customFormat="1" ht="15" x14ac:dyDescent="0.25">
      <c r="A182" s="76"/>
      <c r="B182" s="53"/>
      <c r="C182" s="122" t="s">
        <v>281</v>
      </c>
      <c r="D182" s="122"/>
      <c r="E182" s="122"/>
      <c r="F182" s="122"/>
      <c r="G182" s="122"/>
      <c r="H182" s="122"/>
      <c r="I182" s="122"/>
      <c r="J182" s="122"/>
      <c r="K182" s="122"/>
      <c r="L182" s="122"/>
      <c r="M182" s="122"/>
      <c r="N182" s="125"/>
      <c r="AE182" s="42"/>
      <c r="AF182" s="50"/>
      <c r="AJ182" s="50"/>
      <c r="AK182" s="3" t="s">
        <v>281</v>
      </c>
      <c r="AL182" s="50"/>
      <c r="AN182" s="50"/>
    </row>
    <row r="183" spans="1:41" s="4" customFormat="1" ht="15" x14ac:dyDescent="0.25">
      <c r="A183" s="68"/>
      <c r="B183" s="69"/>
      <c r="C183" s="124" t="s">
        <v>77</v>
      </c>
      <c r="D183" s="124"/>
      <c r="E183" s="124"/>
      <c r="F183" s="45"/>
      <c r="G183" s="46"/>
      <c r="H183" s="46"/>
      <c r="I183" s="46"/>
      <c r="J183" s="48"/>
      <c r="K183" s="46"/>
      <c r="L183" s="70">
        <v>2.95</v>
      </c>
      <c r="M183" s="64"/>
      <c r="N183" s="74">
        <v>24.75</v>
      </c>
      <c r="AE183" s="42"/>
      <c r="AF183" s="50"/>
      <c r="AJ183" s="50" t="s">
        <v>77</v>
      </c>
      <c r="AL183" s="50"/>
      <c r="AN183" s="50"/>
    </row>
    <row r="184" spans="1:41" s="4" customFormat="1" ht="22.5" x14ac:dyDescent="0.25">
      <c r="A184" s="43" t="s">
        <v>148</v>
      </c>
      <c r="B184" s="44" t="s">
        <v>182</v>
      </c>
      <c r="C184" s="124" t="s">
        <v>282</v>
      </c>
      <c r="D184" s="124"/>
      <c r="E184" s="124"/>
      <c r="F184" s="45" t="s">
        <v>61</v>
      </c>
      <c r="G184" s="46"/>
      <c r="H184" s="46"/>
      <c r="I184" s="47">
        <v>4</v>
      </c>
      <c r="J184" s="70">
        <v>502.93</v>
      </c>
      <c r="K184" s="46"/>
      <c r="L184" s="70">
        <v>239.78</v>
      </c>
      <c r="M184" s="81">
        <v>8.39</v>
      </c>
      <c r="N184" s="71">
        <v>2011.72</v>
      </c>
      <c r="AE184" s="42"/>
      <c r="AF184" s="50" t="s">
        <v>282</v>
      </c>
      <c r="AJ184" s="50"/>
      <c r="AL184" s="50"/>
      <c r="AN184" s="50"/>
    </row>
    <row r="185" spans="1:41" s="4" customFormat="1" ht="15" x14ac:dyDescent="0.25">
      <c r="A185" s="68"/>
      <c r="B185" s="69"/>
      <c r="C185" s="122" t="s">
        <v>139</v>
      </c>
      <c r="D185" s="122"/>
      <c r="E185" s="122"/>
      <c r="F185" s="122"/>
      <c r="G185" s="122"/>
      <c r="H185" s="122"/>
      <c r="I185" s="122"/>
      <c r="J185" s="122"/>
      <c r="K185" s="122"/>
      <c r="L185" s="122"/>
      <c r="M185" s="122"/>
      <c r="N185" s="125"/>
      <c r="AE185" s="42"/>
      <c r="AF185" s="50"/>
      <c r="AJ185" s="50"/>
      <c r="AL185" s="50"/>
      <c r="AN185" s="50"/>
      <c r="AO185" s="3" t="s">
        <v>139</v>
      </c>
    </row>
    <row r="186" spans="1:41" s="4" customFormat="1" ht="15" x14ac:dyDescent="0.25">
      <c r="A186" s="68"/>
      <c r="B186" s="69"/>
      <c r="C186" s="124" t="s">
        <v>77</v>
      </c>
      <c r="D186" s="124"/>
      <c r="E186" s="124"/>
      <c r="F186" s="45"/>
      <c r="G186" s="46"/>
      <c r="H186" s="46"/>
      <c r="I186" s="46"/>
      <c r="J186" s="48"/>
      <c r="K186" s="46"/>
      <c r="L186" s="70">
        <v>239.78</v>
      </c>
      <c r="M186" s="64"/>
      <c r="N186" s="71">
        <v>2011.72</v>
      </c>
      <c r="AE186" s="42"/>
      <c r="AF186" s="50"/>
      <c r="AJ186" s="50" t="s">
        <v>77</v>
      </c>
      <c r="AL186" s="50"/>
      <c r="AN186" s="50"/>
    </row>
    <row r="187" spans="1:41" s="4" customFormat="1" ht="22.5" x14ac:dyDescent="0.25">
      <c r="A187" s="43" t="s">
        <v>153</v>
      </c>
      <c r="B187" s="44" t="s">
        <v>283</v>
      </c>
      <c r="C187" s="124" t="s">
        <v>284</v>
      </c>
      <c r="D187" s="124"/>
      <c r="E187" s="124"/>
      <c r="F187" s="45" t="s">
        <v>61</v>
      </c>
      <c r="G187" s="46"/>
      <c r="H187" s="46"/>
      <c r="I187" s="47">
        <v>9</v>
      </c>
      <c r="J187" s="70">
        <v>380.57</v>
      </c>
      <c r="K187" s="46"/>
      <c r="L187" s="70">
        <v>408.24</v>
      </c>
      <c r="M187" s="81">
        <v>8.39</v>
      </c>
      <c r="N187" s="71">
        <v>3425.13</v>
      </c>
      <c r="AE187" s="42"/>
      <c r="AF187" s="50" t="s">
        <v>284</v>
      </c>
      <c r="AJ187" s="50"/>
      <c r="AL187" s="50"/>
      <c r="AN187" s="50"/>
    </row>
    <row r="188" spans="1:41" s="4" customFormat="1" ht="15" x14ac:dyDescent="0.25">
      <c r="A188" s="68"/>
      <c r="B188" s="69"/>
      <c r="C188" s="122" t="s">
        <v>139</v>
      </c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5"/>
      <c r="AE188" s="42"/>
      <c r="AF188" s="50"/>
      <c r="AJ188" s="50"/>
      <c r="AL188" s="50"/>
      <c r="AN188" s="50"/>
      <c r="AO188" s="3" t="s">
        <v>139</v>
      </c>
    </row>
    <row r="189" spans="1:41" s="4" customFormat="1" ht="15" x14ac:dyDescent="0.25">
      <c r="A189" s="68"/>
      <c r="B189" s="69"/>
      <c r="C189" s="124" t="s">
        <v>77</v>
      </c>
      <c r="D189" s="124"/>
      <c r="E189" s="124"/>
      <c r="F189" s="45"/>
      <c r="G189" s="46"/>
      <c r="H189" s="46"/>
      <c r="I189" s="46"/>
      <c r="J189" s="48"/>
      <c r="K189" s="46"/>
      <c r="L189" s="70">
        <v>408.24</v>
      </c>
      <c r="M189" s="64"/>
      <c r="N189" s="71">
        <v>3425.13</v>
      </c>
      <c r="AE189" s="42"/>
      <c r="AF189" s="50"/>
      <c r="AJ189" s="50" t="s">
        <v>77</v>
      </c>
      <c r="AL189" s="50"/>
      <c r="AN189" s="50"/>
    </row>
    <row r="190" spans="1:41" s="4" customFormat="1" ht="22.5" x14ac:dyDescent="0.25">
      <c r="A190" s="43" t="s">
        <v>158</v>
      </c>
      <c r="B190" s="44" t="s">
        <v>285</v>
      </c>
      <c r="C190" s="124" t="s">
        <v>286</v>
      </c>
      <c r="D190" s="124"/>
      <c r="E190" s="124"/>
      <c r="F190" s="45" t="s">
        <v>61</v>
      </c>
      <c r="G190" s="46"/>
      <c r="H190" s="46"/>
      <c r="I190" s="47">
        <v>2</v>
      </c>
      <c r="J190" s="80">
        <v>1233.19</v>
      </c>
      <c r="K190" s="46"/>
      <c r="L190" s="70">
        <v>293.97000000000003</v>
      </c>
      <c r="M190" s="81">
        <v>8.39</v>
      </c>
      <c r="N190" s="71">
        <v>2466.38</v>
      </c>
      <c r="AE190" s="42"/>
      <c r="AF190" s="50" t="s">
        <v>286</v>
      </c>
      <c r="AJ190" s="50"/>
      <c r="AL190" s="50"/>
      <c r="AN190" s="50"/>
    </row>
    <row r="191" spans="1:41" s="4" customFormat="1" ht="15" x14ac:dyDescent="0.25">
      <c r="A191" s="68"/>
      <c r="B191" s="69"/>
      <c r="C191" s="122" t="s">
        <v>139</v>
      </c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5"/>
      <c r="AE191" s="42"/>
      <c r="AF191" s="50"/>
      <c r="AJ191" s="50"/>
      <c r="AL191" s="50"/>
      <c r="AN191" s="50"/>
      <c r="AO191" s="3" t="s">
        <v>139</v>
      </c>
    </row>
    <row r="192" spans="1:41" s="4" customFormat="1" ht="15" x14ac:dyDescent="0.25">
      <c r="A192" s="68"/>
      <c r="B192" s="69"/>
      <c r="C192" s="124" t="s">
        <v>77</v>
      </c>
      <c r="D192" s="124"/>
      <c r="E192" s="124"/>
      <c r="F192" s="45"/>
      <c r="G192" s="46"/>
      <c r="H192" s="46"/>
      <c r="I192" s="46"/>
      <c r="J192" s="48"/>
      <c r="K192" s="46"/>
      <c r="L192" s="70">
        <v>293.97000000000003</v>
      </c>
      <c r="M192" s="64"/>
      <c r="N192" s="71">
        <v>2466.38</v>
      </c>
      <c r="AE192" s="42"/>
      <c r="AF192" s="50"/>
      <c r="AJ192" s="50" t="s">
        <v>77</v>
      </c>
      <c r="AL192" s="50"/>
      <c r="AN192" s="50"/>
    </row>
    <row r="193" spans="1:41" s="4" customFormat="1" ht="22.5" x14ac:dyDescent="0.25">
      <c r="A193" s="43" t="s">
        <v>163</v>
      </c>
      <c r="B193" s="44" t="s">
        <v>182</v>
      </c>
      <c r="C193" s="124" t="s">
        <v>287</v>
      </c>
      <c r="D193" s="124"/>
      <c r="E193" s="124"/>
      <c r="F193" s="45" t="s">
        <v>61</v>
      </c>
      <c r="G193" s="46"/>
      <c r="H193" s="46"/>
      <c r="I193" s="47">
        <v>1</v>
      </c>
      <c r="J193" s="70">
        <v>748.16</v>
      </c>
      <c r="K193" s="46"/>
      <c r="L193" s="70">
        <v>89.17</v>
      </c>
      <c r="M193" s="81">
        <v>8.39</v>
      </c>
      <c r="N193" s="74">
        <v>748.16</v>
      </c>
      <c r="AE193" s="42"/>
      <c r="AF193" s="50" t="s">
        <v>287</v>
      </c>
      <c r="AJ193" s="50"/>
      <c r="AL193" s="50"/>
      <c r="AN193" s="50"/>
    </row>
    <row r="194" spans="1:41" s="4" customFormat="1" ht="15" x14ac:dyDescent="0.25">
      <c r="A194" s="68"/>
      <c r="B194" s="69"/>
      <c r="C194" s="122" t="s">
        <v>139</v>
      </c>
      <c r="D194" s="122"/>
      <c r="E194" s="122"/>
      <c r="F194" s="122"/>
      <c r="G194" s="122"/>
      <c r="H194" s="122"/>
      <c r="I194" s="122"/>
      <c r="J194" s="122"/>
      <c r="K194" s="122"/>
      <c r="L194" s="122"/>
      <c r="M194" s="122"/>
      <c r="N194" s="125"/>
      <c r="AE194" s="42"/>
      <c r="AF194" s="50"/>
      <c r="AJ194" s="50"/>
      <c r="AL194" s="50"/>
      <c r="AN194" s="50"/>
      <c r="AO194" s="3" t="s">
        <v>139</v>
      </c>
    </row>
    <row r="195" spans="1:41" s="4" customFormat="1" ht="15" x14ac:dyDescent="0.25">
      <c r="A195" s="68"/>
      <c r="B195" s="69"/>
      <c r="C195" s="124" t="s">
        <v>77</v>
      </c>
      <c r="D195" s="124"/>
      <c r="E195" s="124"/>
      <c r="F195" s="45"/>
      <c r="G195" s="46"/>
      <c r="H195" s="46"/>
      <c r="I195" s="46"/>
      <c r="J195" s="48"/>
      <c r="K195" s="46"/>
      <c r="L195" s="70">
        <v>89.17</v>
      </c>
      <c r="M195" s="64"/>
      <c r="N195" s="74">
        <v>748.16</v>
      </c>
      <c r="AE195" s="42"/>
      <c r="AF195" s="50"/>
      <c r="AJ195" s="50" t="s">
        <v>77</v>
      </c>
      <c r="AL195" s="50"/>
      <c r="AN195" s="50"/>
    </row>
    <row r="196" spans="1:41" s="4" customFormat="1" ht="22.5" x14ac:dyDescent="0.25">
      <c r="A196" s="43" t="s">
        <v>168</v>
      </c>
      <c r="B196" s="44" t="s">
        <v>283</v>
      </c>
      <c r="C196" s="124" t="s">
        <v>288</v>
      </c>
      <c r="D196" s="124"/>
      <c r="E196" s="124"/>
      <c r="F196" s="45" t="s">
        <v>61</v>
      </c>
      <c r="G196" s="46"/>
      <c r="H196" s="46"/>
      <c r="I196" s="47">
        <v>3</v>
      </c>
      <c r="J196" s="70">
        <v>712.48</v>
      </c>
      <c r="K196" s="46"/>
      <c r="L196" s="70">
        <v>254.76</v>
      </c>
      <c r="M196" s="81">
        <v>8.39</v>
      </c>
      <c r="N196" s="71">
        <v>2137.44</v>
      </c>
      <c r="AE196" s="42"/>
      <c r="AF196" s="50" t="s">
        <v>288</v>
      </c>
      <c r="AJ196" s="50"/>
      <c r="AL196" s="50"/>
      <c r="AN196" s="50"/>
    </row>
    <row r="197" spans="1:41" s="4" customFormat="1" ht="15" x14ac:dyDescent="0.25">
      <c r="A197" s="68"/>
      <c r="B197" s="69"/>
      <c r="C197" s="122" t="s">
        <v>139</v>
      </c>
      <c r="D197" s="122"/>
      <c r="E197" s="122"/>
      <c r="F197" s="122"/>
      <c r="G197" s="122"/>
      <c r="H197" s="122"/>
      <c r="I197" s="122"/>
      <c r="J197" s="122"/>
      <c r="K197" s="122"/>
      <c r="L197" s="122"/>
      <c r="M197" s="122"/>
      <c r="N197" s="125"/>
      <c r="AE197" s="42"/>
      <c r="AF197" s="50"/>
      <c r="AJ197" s="50"/>
      <c r="AL197" s="50"/>
      <c r="AN197" s="50"/>
      <c r="AO197" s="3" t="s">
        <v>139</v>
      </c>
    </row>
    <row r="198" spans="1:41" s="4" customFormat="1" ht="15" x14ac:dyDescent="0.25">
      <c r="A198" s="68"/>
      <c r="B198" s="69"/>
      <c r="C198" s="124" t="s">
        <v>77</v>
      </c>
      <c r="D198" s="124"/>
      <c r="E198" s="124"/>
      <c r="F198" s="45"/>
      <c r="G198" s="46"/>
      <c r="H198" s="46"/>
      <c r="I198" s="46"/>
      <c r="J198" s="48"/>
      <c r="K198" s="46"/>
      <c r="L198" s="70">
        <v>254.76</v>
      </c>
      <c r="M198" s="64"/>
      <c r="N198" s="71">
        <v>2137.44</v>
      </c>
      <c r="AE198" s="42"/>
      <c r="AF198" s="50"/>
      <c r="AJ198" s="50" t="s">
        <v>77</v>
      </c>
      <c r="AL198" s="50"/>
      <c r="AN198" s="50"/>
    </row>
    <row r="199" spans="1:41" s="4" customFormat="1" ht="15" x14ac:dyDescent="0.25">
      <c r="A199" s="43" t="s">
        <v>172</v>
      </c>
      <c r="B199" s="44" t="s">
        <v>289</v>
      </c>
      <c r="C199" s="124" t="s">
        <v>290</v>
      </c>
      <c r="D199" s="124"/>
      <c r="E199" s="124"/>
      <c r="F199" s="45" t="s">
        <v>98</v>
      </c>
      <c r="G199" s="46"/>
      <c r="H199" s="46"/>
      <c r="I199" s="81">
        <v>0.01</v>
      </c>
      <c r="J199" s="80">
        <v>1565</v>
      </c>
      <c r="K199" s="46"/>
      <c r="L199" s="70">
        <v>15.65</v>
      </c>
      <c r="M199" s="81">
        <v>8.39</v>
      </c>
      <c r="N199" s="74">
        <v>131.30000000000001</v>
      </c>
      <c r="AE199" s="42"/>
      <c r="AF199" s="50" t="s">
        <v>290</v>
      </c>
      <c r="AJ199" s="50"/>
      <c r="AL199" s="50"/>
      <c r="AN199" s="50"/>
    </row>
    <row r="200" spans="1:41" s="4" customFormat="1" ht="15" x14ac:dyDescent="0.25">
      <c r="A200" s="68"/>
      <c r="B200" s="69"/>
      <c r="C200" s="122" t="s">
        <v>139</v>
      </c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5"/>
      <c r="AE200" s="42"/>
      <c r="AF200" s="50"/>
      <c r="AJ200" s="50"/>
      <c r="AL200" s="50"/>
      <c r="AN200" s="50"/>
      <c r="AO200" s="3" t="s">
        <v>139</v>
      </c>
    </row>
    <row r="201" spans="1:41" s="4" customFormat="1" ht="15" x14ac:dyDescent="0.25">
      <c r="A201" s="76"/>
      <c r="B201" s="53"/>
      <c r="C201" s="122" t="s">
        <v>291</v>
      </c>
      <c r="D201" s="122"/>
      <c r="E201" s="122"/>
      <c r="F201" s="122"/>
      <c r="G201" s="122"/>
      <c r="H201" s="122"/>
      <c r="I201" s="122"/>
      <c r="J201" s="122"/>
      <c r="K201" s="122"/>
      <c r="L201" s="122"/>
      <c r="M201" s="122"/>
      <c r="N201" s="125"/>
      <c r="AE201" s="42"/>
      <c r="AF201" s="50"/>
      <c r="AJ201" s="50"/>
      <c r="AK201" s="3" t="s">
        <v>291</v>
      </c>
      <c r="AL201" s="50"/>
      <c r="AN201" s="50"/>
    </row>
    <row r="202" spans="1:41" s="4" customFormat="1" ht="15" x14ac:dyDescent="0.25">
      <c r="A202" s="68"/>
      <c r="B202" s="69"/>
      <c r="C202" s="124" t="s">
        <v>77</v>
      </c>
      <c r="D202" s="124"/>
      <c r="E202" s="124"/>
      <c r="F202" s="45"/>
      <c r="G202" s="46"/>
      <c r="H202" s="46"/>
      <c r="I202" s="46"/>
      <c r="J202" s="48"/>
      <c r="K202" s="46"/>
      <c r="L202" s="70">
        <v>15.65</v>
      </c>
      <c r="M202" s="64"/>
      <c r="N202" s="74">
        <v>131.30000000000001</v>
      </c>
      <c r="AE202" s="42"/>
      <c r="AF202" s="50"/>
      <c r="AJ202" s="50" t="s">
        <v>77</v>
      </c>
      <c r="AL202" s="50"/>
      <c r="AN202" s="50"/>
    </row>
    <row r="203" spans="1:41" s="4" customFormat="1" ht="23.25" x14ac:dyDescent="0.25">
      <c r="A203" s="43" t="s">
        <v>175</v>
      </c>
      <c r="B203" s="44" t="s">
        <v>159</v>
      </c>
      <c r="C203" s="124" t="s">
        <v>160</v>
      </c>
      <c r="D203" s="124"/>
      <c r="E203" s="124"/>
      <c r="F203" s="45" t="s">
        <v>151</v>
      </c>
      <c r="G203" s="46"/>
      <c r="H203" s="46"/>
      <c r="I203" s="104">
        <v>6.1700000000000001E-3</v>
      </c>
      <c r="J203" s="80">
        <v>14400</v>
      </c>
      <c r="K203" s="46"/>
      <c r="L203" s="70">
        <v>88.85</v>
      </c>
      <c r="M203" s="81">
        <v>8.39</v>
      </c>
      <c r="N203" s="74">
        <v>745.45</v>
      </c>
      <c r="AE203" s="42"/>
      <c r="AF203" s="50" t="s">
        <v>160</v>
      </c>
      <c r="AJ203" s="50"/>
      <c r="AL203" s="50"/>
      <c r="AN203" s="50"/>
    </row>
    <row r="204" spans="1:41" s="4" customFormat="1" ht="15" x14ac:dyDescent="0.25">
      <c r="A204" s="68"/>
      <c r="B204" s="69"/>
      <c r="C204" s="122" t="s">
        <v>161</v>
      </c>
      <c r="D204" s="122"/>
      <c r="E204" s="122"/>
      <c r="F204" s="122"/>
      <c r="G204" s="122"/>
      <c r="H204" s="122"/>
      <c r="I204" s="122"/>
      <c r="J204" s="122"/>
      <c r="K204" s="122"/>
      <c r="L204" s="122"/>
      <c r="M204" s="122"/>
      <c r="N204" s="125"/>
      <c r="AE204" s="42"/>
      <c r="AF204" s="50"/>
      <c r="AJ204" s="50"/>
      <c r="AL204" s="50"/>
      <c r="AN204" s="50"/>
      <c r="AO204" s="3" t="s">
        <v>161</v>
      </c>
    </row>
    <row r="205" spans="1:41" s="4" customFormat="1" ht="15" x14ac:dyDescent="0.25">
      <c r="A205" s="76"/>
      <c r="B205" s="53"/>
      <c r="C205" s="122" t="s">
        <v>292</v>
      </c>
      <c r="D205" s="122"/>
      <c r="E205" s="122"/>
      <c r="F205" s="122"/>
      <c r="G205" s="122"/>
      <c r="H205" s="122"/>
      <c r="I205" s="122"/>
      <c r="J205" s="122"/>
      <c r="K205" s="122"/>
      <c r="L205" s="122"/>
      <c r="M205" s="122"/>
      <c r="N205" s="125"/>
      <c r="AE205" s="42"/>
      <c r="AF205" s="50"/>
      <c r="AJ205" s="50"/>
      <c r="AK205" s="3" t="s">
        <v>292</v>
      </c>
      <c r="AL205" s="50"/>
      <c r="AN205" s="50"/>
    </row>
    <row r="206" spans="1:41" s="4" customFormat="1" ht="15" x14ac:dyDescent="0.25">
      <c r="A206" s="68"/>
      <c r="B206" s="69"/>
      <c r="C206" s="124" t="s">
        <v>77</v>
      </c>
      <c r="D206" s="124"/>
      <c r="E206" s="124"/>
      <c r="F206" s="45"/>
      <c r="G206" s="46"/>
      <c r="H206" s="46"/>
      <c r="I206" s="46"/>
      <c r="J206" s="48"/>
      <c r="K206" s="46"/>
      <c r="L206" s="70">
        <v>88.85</v>
      </c>
      <c r="M206" s="64"/>
      <c r="N206" s="74">
        <v>745.45</v>
      </c>
      <c r="AE206" s="42"/>
      <c r="AF206" s="50"/>
      <c r="AJ206" s="50" t="s">
        <v>77</v>
      </c>
      <c r="AL206" s="50"/>
      <c r="AN206" s="50"/>
    </row>
    <row r="207" spans="1:41" s="4" customFormat="1" ht="15" x14ac:dyDescent="0.25">
      <c r="A207" s="43" t="s">
        <v>178</v>
      </c>
      <c r="B207" s="44" t="s">
        <v>164</v>
      </c>
      <c r="C207" s="124" t="s">
        <v>165</v>
      </c>
      <c r="D207" s="124"/>
      <c r="E207" s="124"/>
      <c r="F207" s="45" t="s">
        <v>151</v>
      </c>
      <c r="G207" s="46"/>
      <c r="H207" s="46"/>
      <c r="I207" s="105">
        <v>1.6199999999999999E-2</v>
      </c>
      <c r="J207" s="80">
        <v>6159.22</v>
      </c>
      <c r="K207" s="46"/>
      <c r="L207" s="70">
        <v>99.78</v>
      </c>
      <c r="M207" s="81">
        <v>8.39</v>
      </c>
      <c r="N207" s="74">
        <v>837.15</v>
      </c>
      <c r="AE207" s="42"/>
      <c r="AF207" s="50" t="s">
        <v>165</v>
      </c>
      <c r="AJ207" s="50"/>
      <c r="AL207" s="50"/>
      <c r="AN207" s="50"/>
    </row>
    <row r="208" spans="1:41" s="4" customFormat="1" ht="15" x14ac:dyDescent="0.25">
      <c r="A208" s="68"/>
      <c r="B208" s="69"/>
      <c r="C208" s="122" t="s">
        <v>166</v>
      </c>
      <c r="D208" s="122"/>
      <c r="E208" s="122"/>
      <c r="F208" s="122"/>
      <c r="G208" s="122"/>
      <c r="H208" s="122"/>
      <c r="I208" s="122"/>
      <c r="J208" s="122"/>
      <c r="K208" s="122"/>
      <c r="L208" s="122"/>
      <c r="M208" s="122"/>
      <c r="N208" s="125"/>
      <c r="AE208" s="42"/>
      <c r="AF208" s="50"/>
      <c r="AJ208" s="50"/>
      <c r="AL208" s="50"/>
      <c r="AN208" s="50"/>
      <c r="AO208" s="3" t="s">
        <v>166</v>
      </c>
    </row>
    <row r="209" spans="1:41" s="4" customFormat="1" ht="15" x14ac:dyDescent="0.25">
      <c r="A209" s="76"/>
      <c r="B209" s="53"/>
      <c r="C209" s="122" t="s">
        <v>167</v>
      </c>
      <c r="D209" s="122"/>
      <c r="E209" s="122"/>
      <c r="F209" s="122"/>
      <c r="G209" s="122"/>
      <c r="H209" s="122"/>
      <c r="I209" s="122"/>
      <c r="J209" s="122"/>
      <c r="K209" s="122"/>
      <c r="L209" s="122"/>
      <c r="M209" s="122"/>
      <c r="N209" s="125"/>
      <c r="AE209" s="42"/>
      <c r="AF209" s="50"/>
      <c r="AJ209" s="50"/>
      <c r="AK209" s="3" t="s">
        <v>167</v>
      </c>
      <c r="AL209" s="50"/>
      <c r="AN209" s="50"/>
    </row>
    <row r="210" spans="1:41" s="4" customFormat="1" ht="15" x14ac:dyDescent="0.25">
      <c r="A210" s="68"/>
      <c r="B210" s="69"/>
      <c r="C210" s="124" t="s">
        <v>77</v>
      </c>
      <c r="D210" s="124"/>
      <c r="E210" s="124"/>
      <c r="F210" s="45"/>
      <c r="G210" s="46"/>
      <c r="H210" s="46"/>
      <c r="I210" s="46"/>
      <c r="J210" s="48"/>
      <c r="K210" s="46"/>
      <c r="L210" s="70">
        <v>99.78</v>
      </c>
      <c r="M210" s="64"/>
      <c r="N210" s="74">
        <v>837.15</v>
      </c>
      <c r="AE210" s="42"/>
      <c r="AF210" s="50"/>
      <c r="AJ210" s="50" t="s">
        <v>77</v>
      </c>
      <c r="AL210" s="50"/>
      <c r="AN210" s="50"/>
    </row>
    <row r="211" spans="1:41" s="4" customFormat="1" ht="23.25" x14ac:dyDescent="0.25">
      <c r="A211" s="43" t="s">
        <v>181</v>
      </c>
      <c r="B211" s="44" t="s">
        <v>169</v>
      </c>
      <c r="C211" s="124" t="s">
        <v>170</v>
      </c>
      <c r="D211" s="124"/>
      <c r="E211" s="124"/>
      <c r="F211" s="45" t="s">
        <v>151</v>
      </c>
      <c r="G211" s="46"/>
      <c r="H211" s="46"/>
      <c r="I211" s="103">
        <v>2.8275000000000002E-2</v>
      </c>
      <c r="J211" s="80">
        <v>5763</v>
      </c>
      <c r="K211" s="46"/>
      <c r="L211" s="70">
        <v>162.94999999999999</v>
      </c>
      <c r="M211" s="81">
        <v>8.39</v>
      </c>
      <c r="N211" s="71">
        <v>1367.15</v>
      </c>
      <c r="AE211" s="42"/>
      <c r="AF211" s="50" t="s">
        <v>170</v>
      </c>
      <c r="AJ211" s="50"/>
      <c r="AL211" s="50"/>
      <c r="AN211" s="50"/>
    </row>
    <row r="212" spans="1:41" s="4" customFormat="1" ht="15" x14ac:dyDescent="0.25">
      <c r="A212" s="68"/>
      <c r="B212" s="69"/>
      <c r="C212" s="122" t="s">
        <v>139</v>
      </c>
      <c r="D212" s="122"/>
      <c r="E212" s="122"/>
      <c r="F212" s="122"/>
      <c r="G212" s="122"/>
      <c r="H212" s="122"/>
      <c r="I212" s="122"/>
      <c r="J212" s="122"/>
      <c r="K212" s="122"/>
      <c r="L212" s="122"/>
      <c r="M212" s="122"/>
      <c r="N212" s="125"/>
      <c r="AE212" s="42"/>
      <c r="AF212" s="50"/>
      <c r="AJ212" s="50"/>
      <c r="AL212" s="50"/>
      <c r="AN212" s="50"/>
      <c r="AO212" s="3" t="s">
        <v>139</v>
      </c>
    </row>
    <row r="213" spans="1:41" s="4" customFormat="1" ht="15" x14ac:dyDescent="0.25">
      <c r="A213" s="76"/>
      <c r="B213" s="53"/>
      <c r="C213" s="122" t="s">
        <v>171</v>
      </c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5"/>
      <c r="AE213" s="42"/>
      <c r="AF213" s="50"/>
      <c r="AJ213" s="50"/>
      <c r="AK213" s="3" t="s">
        <v>171</v>
      </c>
      <c r="AL213" s="50"/>
      <c r="AN213" s="50"/>
    </row>
    <row r="214" spans="1:41" s="4" customFormat="1" ht="15" x14ac:dyDescent="0.25">
      <c r="A214" s="68"/>
      <c r="B214" s="69"/>
      <c r="C214" s="124" t="s">
        <v>77</v>
      </c>
      <c r="D214" s="124"/>
      <c r="E214" s="124"/>
      <c r="F214" s="45"/>
      <c r="G214" s="46"/>
      <c r="H214" s="46"/>
      <c r="I214" s="46"/>
      <c r="J214" s="48"/>
      <c r="K214" s="46"/>
      <c r="L214" s="70">
        <v>162.94999999999999</v>
      </c>
      <c r="M214" s="64"/>
      <c r="N214" s="71">
        <v>1367.15</v>
      </c>
      <c r="AE214" s="42"/>
      <c r="AF214" s="50"/>
      <c r="AJ214" s="50" t="s">
        <v>77</v>
      </c>
      <c r="AL214" s="50"/>
      <c r="AN214" s="50"/>
    </row>
    <row r="215" spans="1:41" s="4" customFormat="1" ht="23.25" x14ac:dyDescent="0.25">
      <c r="A215" s="43" t="s">
        <v>293</v>
      </c>
      <c r="B215" s="44" t="s">
        <v>294</v>
      </c>
      <c r="C215" s="124" t="s">
        <v>295</v>
      </c>
      <c r="D215" s="124"/>
      <c r="E215" s="124"/>
      <c r="F215" s="45" t="s">
        <v>98</v>
      </c>
      <c r="G215" s="46"/>
      <c r="H215" s="46"/>
      <c r="I215" s="81">
        <v>0.03</v>
      </c>
      <c r="J215" s="70">
        <v>247.27</v>
      </c>
      <c r="K215" s="46"/>
      <c r="L215" s="70">
        <v>7.42</v>
      </c>
      <c r="M215" s="81">
        <v>8.39</v>
      </c>
      <c r="N215" s="74">
        <v>62.25</v>
      </c>
      <c r="AE215" s="42"/>
      <c r="AF215" s="50" t="s">
        <v>295</v>
      </c>
      <c r="AJ215" s="50"/>
      <c r="AL215" s="50"/>
      <c r="AN215" s="50"/>
    </row>
    <row r="216" spans="1:41" s="4" customFormat="1" ht="15" x14ac:dyDescent="0.25">
      <c r="A216" s="68"/>
      <c r="B216" s="69"/>
      <c r="C216" s="122" t="s">
        <v>139</v>
      </c>
      <c r="D216" s="122"/>
      <c r="E216" s="122"/>
      <c r="F216" s="122"/>
      <c r="G216" s="122"/>
      <c r="H216" s="122"/>
      <c r="I216" s="122"/>
      <c r="J216" s="122"/>
      <c r="K216" s="122"/>
      <c r="L216" s="122"/>
      <c r="M216" s="122"/>
      <c r="N216" s="125"/>
      <c r="AE216" s="42"/>
      <c r="AF216" s="50"/>
      <c r="AJ216" s="50"/>
      <c r="AL216" s="50"/>
      <c r="AN216" s="50"/>
      <c r="AO216" s="3" t="s">
        <v>139</v>
      </c>
    </row>
    <row r="217" spans="1:41" s="4" customFormat="1" ht="15" x14ac:dyDescent="0.25">
      <c r="A217" s="76"/>
      <c r="B217" s="53"/>
      <c r="C217" s="122" t="s">
        <v>99</v>
      </c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5"/>
      <c r="AE217" s="42"/>
      <c r="AF217" s="50"/>
      <c r="AJ217" s="50"/>
      <c r="AK217" s="3" t="s">
        <v>99</v>
      </c>
      <c r="AL217" s="50"/>
      <c r="AN217" s="50"/>
    </row>
    <row r="218" spans="1:41" s="4" customFormat="1" ht="15" x14ac:dyDescent="0.25">
      <c r="A218" s="68"/>
      <c r="B218" s="69"/>
      <c r="C218" s="124" t="s">
        <v>77</v>
      </c>
      <c r="D218" s="124"/>
      <c r="E218" s="124"/>
      <c r="F218" s="45"/>
      <c r="G218" s="46"/>
      <c r="H218" s="46"/>
      <c r="I218" s="46"/>
      <c r="J218" s="48"/>
      <c r="K218" s="46"/>
      <c r="L218" s="70">
        <v>7.42</v>
      </c>
      <c r="M218" s="64"/>
      <c r="N218" s="74">
        <v>62.25</v>
      </c>
      <c r="AE218" s="42"/>
      <c r="AF218" s="50"/>
      <c r="AJ218" s="50" t="s">
        <v>77</v>
      </c>
      <c r="AL218" s="50"/>
      <c r="AN218" s="50"/>
    </row>
    <row r="219" spans="1:41" s="4" customFormat="1" ht="23.25" x14ac:dyDescent="0.25">
      <c r="A219" s="43" t="s">
        <v>188</v>
      </c>
      <c r="B219" s="44" t="s">
        <v>209</v>
      </c>
      <c r="C219" s="124" t="s">
        <v>210</v>
      </c>
      <c r="D219" s="124"/>
      <c r="E219" s="124"/>
      <c r="F219" s="45" t="s">
        <v>98</v>
      </c>
      <c r="G219" s="46"/>
      <c r="H219" s="46"/>
      <c r="I219" s="81">
        <v>0.01</v>
      </c>
      <c r="J219" s="70">
        <v>320.05</v>
      </c>
      <c r="K219" s="46"/>
      <c r="L219" s="70">
        <v>3.2</v>
      </c>
      <c r="M219" s="81">
        <v>8.39</v>
      </c>
      <c r="N219" s="74">
        <v>26.85</v>
      </c>
      <c r="AE219" s="42"/>
      <c r="AF219" s="50" t="s">
        <v>210</v>
      </c>
      <c r="AJ219" s="50"/>
      <c r="AL219" s="50"/>
      <c r="AN219" s="50"/>
    </row>
    <row r="220" spans="1:41" s="4" customFormat="1" ht="15" x14ac:dyDescent="0.25">
      <c r="A220" s="68"/>
      <c r="B220" s="69"/>
      <c r="C220" s="122" t="s">
        <v>139</v>
      </c>
      <c r="D220" s="122"/>
      <c r="E220" s="122"/>
      <c r="F220" s="122"/>
      <c r="G220" s="122"/>
      <c r="H220" s="122"/>
      <c r="I220" s="122"/>
      <c r="J220" s="122"/>
      <c r="K220" s="122"/>
      <c r="L220" s="122"/>
      <c r="M220" s="122"/>
      <c r="N220" s="125"/>
      <c r="AE220" s="42"/>
      <c r="AF220" s="50"/>
      <c r="AJ220" s="50"/>
      <c r="AL220" s="50"/>
      <c r="AN220" s="50"/>
      <c r="AO220" s="3" t="s">
        <v>139</v>
      </c>
    </row>
    <row r="221" spans="1:41" s="4" customFormat="1" ht="15" x14ac:dyDescent="0.25">
      <c r="A221" s="76"/>
      <c r="B221" s="53"/>
      <c r="C221" s="122" t="s">
        <v>291</v>
      </c>
      <c r="D221" s="122"/>
      <c r="E221" s="122"/>
      <c r="F221" s="122"/>
      <c r="G221" s="122"/>
      <c r="H221" s="122"/>
      <c r="I221" s="122"/>
      <c r="J221" s="122"/>
      <c r="K221" s="122"/>
      <c r="L221" s="122"/>
      <c r="M221" s="122"/>
      <c r="N221" s="125"/>
      <c r="AE221" s="42"/>
      <c r="AF221" s="50"/>
      <c r="AJ221" s="50"/>
      <c r="AK221" s="3" t="s">
        <v>291</v>
      </c>
      <c r="AL221" s="50"/>
      <c r="AN221" s="50"/>
    </row>
    <row r="222" spans="1:41" s="4" customFormat="1" ht="15" x14ac:dyDescent="0.25">
      <c r="A222" s="68"/>
      <c r="B222" s="69"/>
      <c r="C222" s="124" t="s">
        <v>77</v>
      </c>
      <c r="D222" s="124"/>
      <c r="E222" s="124"/>
      <c r="F222" s="45"/>
      <c r="G222" s="46"/>
      <c r="H222" s="46"/>
      <c r="I222" s="46"/>
      <c r="J222" s="48"/>
      <c r="K222" s="46"/>
      <c r="L222" s="70">
        <v>3.2</v>
      </c>
      <c r="M222" s="64"/>
      <c r="N222" s="74">
        <v>26.85</v>
      </c>
      <c r="AE222" s="42"/>
      <c r="AF222" s="50"/>
      <c r="AJ222" s="50" t="s">
        <v>77</v>
      </c>
      <c r="AL222" s="50"/>
      <c r="AN222" s="50"/>
    </row>
    <row r="223" spans="1:41" s="4" customFormat="1" ht="22.5" x14ac:dyDescent="0.25">
      <c r="A223" s="43" t="s">
        <v>192</v>
      </c>
      <c r="B223" s="44" t="s">
        <v>182</v>
      </c>
      <c r="C223" s="124" t="s">
        <v>296</v>
      </c>
      <c r="D223" s="124"/>
      <c r="E223" s="124"/>
      <c r="F223" s="45" t="s">
        <v>61</v>
      </c>
      <c r="G223" s="46"/>
      <c r="H223" s="46"/>
      <c r="I223" s="47">
        <v>1</v>
      </c>
      <c r="J223" s="70">
        <v>296.69</v>
      </c>
      <c r="K223" s="46"/>
      <c r="L223" s="70">
        <v>35.36</v>
      </c>
      <c r="M223" s="81">
        <v>8.39</v>
      </c>
      <c r="N223" s="74">
        <v>296.69</v>
      </c>
      <c r="AE223" s="42"/>
      <c r="AF223" s="50" t="s">
        <v>296</v>
      </c>
      <c r="AJ223" s="50"/>
      <c r="AL223" s="50"/>
      <c r="AN223" s="50"/>
    </row>
    <row r="224" spans="1:41" s="4" customFormat="1" ht="15" x14ac:dyDescent="0.25">
      <c r="A224" s="68"/>
      <c r="B224" s="69"/>
      <c r="C224" s="122" t="s">
        <v>139</v>
      </c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5"/>
      <c r="AE224" s="42"/>
      <c r="AF224" s="50"/>
      <c r="AJ224" s="50"/>
      <c r="AL224" s="50"/>
      <c r="AN224" s="50"/>
      <c r="AO224" s="3" t="s">
        <v>139</v>
      </c>
    </row>
    <row r="225" spans="1:43" s="4" customFormat="1" ht="15" x14ac:dyDescent="0.25">
      <c r="A225" s="68"/>
      <c r="B225" s="69"/>
      <c r="C225" s="124" t="s">
        <v>77</v>
      </c>
      <c r="D225" s="124"/>
      <c r="E225" s="124"/>
      <c r="F225" s="45"/>
      <c r="G225" s="46"/>
      <c r="H225" s="46"/>
      <c r="I225" s="46"/>
      <c r="J225" s="48"/>
      <c r="K225" s="46"/>
      <c r="L225" s="70">
        <v>35.36</v>
      </c>
      <c r="M225" s="64"/>
      <c r="N225" s="74">
        <v>296.69</v>
      </c>
      <c r="AE225" s="42"/>
      <c r="AF225" s="50"/>
      <c r="AJ225" s="50" t="s">
        <v>77</v>
      </c>
      <c r="AL225" s="50"/>
      <c r="AN225" s="50"/>
    </row>
    <row r="226" spans="1:43" s="4" customFormat="1" ht="0" hidden="1" customHeight="1" x14ac:dyDescent="0.25">
      <c r="A226" s="84"/>
      <c r="B226" s="85"/>
      <c r="C226" s="85"/>
      <c r="D226" s="85"/>
      <c r="E226" s="85"/>
      <c r="F226" s="86"/>
      <c r="G226" s="86"/>
      <c r="H226" s="86"/>
      <c r="I226" s="86"/>
      <c r="J226" s="87"/>
      <c r="K226" s="86"/>
      <c r="L226" s="87"/>
      <c r="M226" s="55"/>
      <c r="N226" s="87"/>
      <c r="AE226" s="42"/>
      <c r="AF226" s="50"/>
      <c r="AJ226" s="50"/>
      <c r="AL226" s="50"/>
      <c r="AN226" s="50"/>
    </row>
    <row r="227" spans="1:43" s="4" customFormat="1" ht="15" x14ac:dyDescent="0.25">
      <c r="A227" s="88"/>
      <c r="B227" s="89"/>
      <c r="C227" s="124" t="s">
        <v>217</v>
      </c>
      <c r="D227" s="124"/>
      <c r="E227" s="124"/>
      <c r="F227" s="124"/>
      <c r="G227" s="124"/>
      <c r="H227" s="124"/>
      <c r="I227" s="124"/>
      <c r="J227" s="124"/>
      <c r="K227" s="124"/>
      <c r="L227" s="90"/>
      <c r="M227" s="91"/>
      <c r="N227" s="92"/>
      <c r="AE227" s="42"/>
      <c r="AF227" s="50"/>
      <c r="AJ227" s="50"/>
      <c r="AL227" s="50" t="s">
        <v>217</v>
      </c>
      <c r="AN227" s="50"/>
    </row>
    <row r="228" spans="1:43" s="4" customFormat="1" ht="15" x14ac:dyDescent="0.25">
      <c r="A228" s="93"/>
      <c r="B228" s="52"/>
      <c r="C228" s="122" t="s">
        <v>119</v>
      </c>
      <c r="D228" s="122"/>
      <c r="E228" s="122"/>
      <c r="F228" s="122"/>
      <c r="G228" s="122"/>
      <c r="H228" s="122"/>
      <c r="I228" s="122"/>
      <c r="J228" s="122"/>
      <c r="K228" s="122"/>
      <c r="L228" s="94">
        <v>7297.92</v>
      </c>
      <c r="M228" s="95"/>
      <c r="N228" s="96"/>
      <c r="AE228" s="42"/>
      <c r="AF228" s="50"/>
      <c r="AJ228" s="50"/>
      <c r="AL228" s="50"/>
      <c r="AM228" s="3" t="s">
        <v>119</v>
      </c>
      <c r="AN228" s="50"/>
    </row>
    <row r="229" spans="1:43" s="4" customFormat="1" ht="15" x14ac:dyDescent="0.25">
      <c r="A229" s="93"/>
      <c r="B229" s="52"/>
      <c r="C229" s="122" t="s">
        <v>120</v>
      </c>
      <c r="D229" s="122"/>
      <c r="E229" s="122"/>
      <c r="F229" s="122"/>
      <c r="G229" s="122"/>
      <c r="H229" s="122"/>
      <c r="I229" s="122"/>
      <c r="J229" s="122"/>
      <c r="K229" s="122"/>
      <c r="L229" s="97"/>
      <c r="M229" s="95"/>
      <c r="N229" s="96"/>
      <c r="AE229" s="42"/>
      <c r="AF229" s="50"/>
      <c r="AJ229" s="50"/>
      <c r="AL229" s="50"/>
      <c r="AM229" s="3" t="s">
        <v>120</v>
      </c>
      <c r="AN229" s="50"/>
    </row>
    <row r="230" spans="1:43" s="4" customFormat="1" ht="15" x14ac:dyDescent="0.25">
      <c r="A230" s="93"/>
      <c r="B230" s="52"/>
      <c r="C230" s="122" t="s">
        <v>124</v>
      </c>
      <c r="D230" s="122"/>
      <c r="E230" s="122"/>
      <c r="F230" s="122"/>
      <c r="G230" s="122"/>
      <c r="H230" s="122"/>
      <c r="I230" s="122"/>
      <c r="J230" s="122"/>
      <c r="K230" s="122"/>
      <c r="L230" s="94">
        <v>7297.92</v>
      </c>
      <c r="M230" s="95"/>
      <c r="N230" s="96"/>
      <c r="AE230" s="42"/>
      <c r="AF230" s="50"/>
      <c r="AJ230" s="50"/>
      <c r="AL230" s="50"/>
      <c r="AM230" s="3" t="s">
        <v>124</v>
      </c>
      <c r="AN230" s="50"/>
    </row>
    <row r="231" spans="1:43" s="4" customFormat="1" ht="15" x14ac:dyDescent="0.25">
      <c r="A231" s="93"/>
      <c r="B231" s="52"/>
      <c r="C231" s="122" t="s">
        <v>125</v>
      </c>
      <c r="D231" s="122"/>
      <c r="E231" s="122"/>
      <c r="F231" s="122"/>
      <c r="G231" s="122"/>
      <c r="H231" s="122"/>
      <c r="I231" s="122"/>
      <c r="J231" s="122"/>
      <c r="K231" s="122"/>
      <c r="L231" s="94">
        <v>7297.92</v>
      </c>
      <c r="M231" s="95"/>
      <c r="N231" s="96"/>
      <c r="AE231" s="42"/>
      <c r="AF231" s="50"/>
      <c r="AJ231" s="50"/>
      <c r="AL231" s="50"/>
      <c r="AM231" s="3" t="s">
        <v>125</v>
      </c>
      <c r="AN231" s="50"/>
    </row>
    <row r="232" spans="1:43" s="4" customFormat="1" ht="15" x14ac:dyDescent="0.25">
      <c r="A232" s="93"/>
      <c r="B232" s="52"/>
      <c r="C232" s="122" t="s">
        <v>120</v>
      </c>
      <c r="D232" s="122"/>
      <c r="E232" s="122"/>
      <c r="F232" s="122"/>
      <c r="G232" s="122"/>
      <c r="H232" s="122"/>
      <c r="I232" s="122"/>
      <c r="J232" s="122"/>
      <c r="K232" s="122"/>
      <c r="L232" s="97"/>
      <c r="M232" s="95"/>
      <c r="N232" s="96"/>
      <c r="AE232" s="42"/>
      <c r="AF232" s="50"/>
      <c r="AJ232" s="50"/>
      <c r="AL232" s="50"/>
      <c r="AM232" s="3" t="s">
        <v>120</v>
      </c>
      <c r="AN232" s="50"/>
    </row>
    <row r="233" spans="1:43" s="4" customFormat="1" ht="15" x14ac:dyDescent="0.25">
      <c r="A233" s="93"/>
      <c r="B233" s="52"/>
      <c r="C233" s="122" t="s">
        <v>129</v>
      </c>
      <c r="D233" s="122"/>
      <c r="E233" s="122"/>
      <c r="F233" s="122"/>
      <c r="G233" s="122"/>
      <c r="H233" s="122"/>
      <c r="I233" s="122"/>
      <c r="J233" s="122"/>
      <c r="K233" s="122"/>
      <c r="L233" s="94">
        <v>7297.92</v>
      </c>
      <c r="M233" s="95"/>
      <c r="N233" s="96"/>
      <c r="AE233" s="42"/>
      <c r="AF233" s="50"/>
      <c r="AJ233" s="50"/>
      <c r="AL233" s="50"/>
      <c r="AM233" s="3" t="s">
        <v>129</v>
      </c>
      <c r="AN233" s="50"/>
    </row>
    <row r="234" spans="1:43" s="4" customFormat="1" ht="15" x14ac:dyDescent="0.25">
      <c r="A234" s="93"/>
      <c r="B234" s="99"/>
      <c r="C234" s="123" t="s">
        <v>219</v>
      </c>
      <c r="D234" s="123"/>
      <c r="E234" s="123"/>
      <c r="F234" s="123"/>
      <c r="G234" s="123"/>
      <c r="H234" s="123"/>
      <c r="I234" s="123"/>
      <c r="J234" s="123"/>
      <c r="K234" s="123"/>
      <c r="L234" s="100">
        <v>7297.92</v>
      </c>
      <c r="M234" s="101"/>
      <c r="N234" s="102"/>
      <c r="AE234" s="42"/>
      <c r="AF234" s="50"/>
      <c r="AJ234" s="50"/>
      <c r="AL234" s="50"/>
      <c r="AN234" s="50" t="s">
        <v>219</v>
      </c>
    </row>
    <row r="235" spans="1:43" s="4" customFormat="1" ht="11.25" hidden="1" customHeight="1" x14ac:dyDescent="0.25">
      <c r="B235" s="106"/>
      <c r="C235" s="106"/>
      <c r="D235" s="106"/>
      <c r="E235" s="106"/>
      <c r="F235" s="106"/>
      <c r="G235" s="106"/>
      <c r="H235" s="106"/>
      <c r="I235" s="106"/>
      <c r="J235" s="106"/>
      <c r="K235" s="106"/>
      <c r="L235" s="107"/>
      <c r="M235" s="107"/>
      <c r="N235" s="107"/>
    </row>
    <row r="236" spans="1:43" s="4" customFormat="1" ht="15" x14ac:dyDescent="0.25">
      <c r="A236" s="88"/>
      <c r="B236" s="89"/>
      <c r="C236" s="124" t="s">
        <v>220</v>
      </c>
      <c r="D236" s="124"/>
      <c r="E236" s="124"/>
      <c r="F236" s="124"/>
      <c r="G236" s="124"/>
      <c r="H236" s="124"/>
      <c r="I236" s="124"/>
      <c r="J236" s="124"/>
      <c r="K236" s="124"/>
      <c r="L236" s="90"/>
      <c r="M236" s="91"/>
      <c r="N236" s="92"/>
      <c r="AP236" s="50" t="s">
        <v>220</v>
      </c>
    </row>
    <row r="237" spans="1:43" s="4" customFormat="1" ht="15" x14ac:dyDescent="0.25">
      <c r="A237" s="93"/>
      <c r="B237" s="52"/>
      <c r="C237" s="122" t="s">
        <v>119</v>
      </c>
      <c r="D237" s="122"/>
      <c r="E237" s="122"/>
      <c r="F237" s="122"/>
      <c r="G237" s="122"/>
      <c r="H237" s="122"/>
      <c r="I237" s="122"/>
      <c r="J237" s="122"/>
      <c r="K237" s="122"/>
      <c r="L237" s="94">
        <v>8591.7000000000007</v>
      </c>
      <c r="M237" s="95"/>
      <c r="N237" s="108">
        <v>82339.850000000006</v>
      </c>
      <c r="AP237" s="50"/>
      <c r="AQ237" s="3" t="s">
        <v>119</v>
      </c>
    </row>
    <row r="238" spans="1:43" s="4" customFormat="1" ht="15" x14ac:dyDescent="0.25">
      <c r="A238" s="93"/>
      <c r="B238" s="52"/>
      <c r="C238" s="122" t="s">
        <v>120</v>
      </c>
      <c r="D238" s="122"/>
      <c r="E238" s="122"/>
      <c r="F238" s="122"/>
      <c r="G238" s="122"/>
      <c r="H238" s="122"/>
      <c r="I238" s="122"/>
      <c r="J238" s="122"/>
      <c r="K238" s="122"/>
      <c r="L238" s="97"/>
      <c r="M238" s="95"/>
      <c r="N238" s="96"/>
      <c r="AP238" s="50"/>
      <c r="AQ238" s="3" t="s">
        <v>120</v>
      </c>
    </row>
    <row r="239" spans="1:43" s="4" customFormat="1" ht="15" x14ac:dyDescent="0.25">
      <c r="A239" s="93"/>
      <c r="B239" s="52"/>
      <c r="C239" s="122" t="s">
        <v>121</v>
      </c>
      <c r="D239" s="122"/>
      <c r="E239" s="122"/>
      <c r="F239" s="122"/>
      <c r="G239" s="122"/>
      <c r="H239" s="122"/>
      <c r="I239" s="122"/>
      <c r="J239" s="122"/>
      <c r="K239" s="122"/>
      <c r="L239" s="98">
        <v>223.09</v>
      </c>
      <c r="M239" s="95"/>
      <c r="N239" s="108">
        <v>9543.7900000000009</v>
      </c>
      <c r="AP239" s="50"/>
      <c r="AQ239" s="3" t="s">
        <v>121</v>
      </c>
    </row>
    <row r="240" spans="1:43" s="4" customFormat="1" ht="15" x14ac:dyDescent="0.25">
      <c r="A240" s="93"/>
      <c r="B240" s="52"/>
      <c r="C240" s="122" t="s">
        <v>122</v>
      </c>
      <c r="D240" s="122"/>
      <c r="E240" s="122"/>
      <c r="F240" s="122"/>
      <c r="G240" s="122"/>
      <c r="H240" s="122"/>
      <c r="I240" s="122"/>
      <c r="J240" s="122"/>
      <c r="K240" s="122"/>
      <c r="L240" s="98">
        <v>456.43</v>
      </c>
      <c r="M240" s="95"/>
      <c r="N240" s="108">
        <v>6412.85</v>
      </c>
      <c r="AP240" s="50"/>
      <c r="AQ240" s="3" t="s">
        <v>122</v>
      </c>
    </row>
    <row r="241" spans="1:43" s="4" customFormat="1" ht="15" x14ac:dyDescent="0.25">
      <c r="A241" s="93"/>
      <c r="B241" s="52"/>
      <c r="C241" s="122" t="s">
        <v>123</v>
      </c>
      <c r="D241" s="122"/>
      <c r="E241" s="122"/>
      <c r="F241" s="122"/>
      <c r="G241" s="122"/>
      <c r="H241" s="122"/>
      <c r="I241" s="122"/>
      <c r="J241" s="122"/>
      <c r="K241" s="122"/>
      <c r="L241" s="98">
        <v>51.17</v>
      </c>
      <c r="M241" s="95"/>
      <c r="N241" s="108">
        <v>2189.06</v>
      </c>
      <c r="AP241" s="50"/>
      <c r="AQ241" s="3" t="s">
        <v>123</v>
      </c>
    </row>
    <row r="242" spans="1:43" s="4" customFormat="1" ht="15" x14ac:dyDescent="0.25">
      <c r="A242" s="93"/>
      <c r="B242" s="52"/>
      <c r="C242" s="122" t="s">
        <v>124</v>
      </c>
      <c r="D242" s="122"/>
      <c r="E242" s="122"/>
      <c r="F242" s="122"/>
      <c r="G242" s="122"/>
      <c r="H242" s="122"/>
      <c r="I242" s="122"/>
      <c r="J242" s="122"/>
      <c r="K242" s="122"/>
      <c r="L242" s="94">
        <v>7912.18</v>
      </c>
      <c r="M242" s="95"/>
      <c r="N242" s="108">
        <v>66383.210000000006</v>
      </c>
      <c r="AP242" s="50"/>
      <c r="AQ242" s="3" t="s">
        <v>124</v>
      </c>
    </row>
    <row r="243" spans="1:43" s="4" customFormat="1" ht="15" x14ac:dyDescent="0.25">
      <c r="A243" s="93"/>
      <c r="B243" s="52"/>
      <c r="C243" s="122" t="s">
        <v>125</v>
      </c>
      <c r="D243" s="122"/>
      <c r="E243" s="122"/>
      <c r="F243" s="122"/>
      <c r="G243" s="122"/>
      <c r="H243" s="122"/>
      <c r="I243" s="122"/>
      <c r="J243" s="122"/>
      <c r="K243" s="122"/>
      <c r="L243" s="94">
        <v>8327.07</v>
      </c>
      <c r="M243" s="95"/>
      <c r="N243" s="108">
        <v>83188.7</v>
      </c>
      <c r="AP243" s="50"/>
      <c r="AQ243" s="3" t="s">
        <v>125</v>
      </c>
    </row>
    <row r="244" spans="1:43" s="4" customFormat="1" ht="15" x14ac:dyDescent="0.25">
      <c r="A244" s="93"/>
      <c r="B244" s="52"/>
      <c r="C244" s="122" t="s">
        <v>120</v>
      </c>
      <c r="D244" s="122"/>
      <c r="E244" s="122"/>
      <c r="F244" s="122"/>
      <c r="G244" s="122"/>
      <c r="H244" s="122"/>
      <c r="I244" s="122"/>
      <c r="J244" s="122"/>
      <c r="K244" s="122"/>
      <c r="L244" s="97"/>
      <c r="M244" s="95"/>
      <c r="N244" s="96"/>
      <c r="AP244" s="50"/>
      <c r="AQ244" s="3" t="s">
        <v>120</v>
      </c>
    </row>
    <row r="245" spans="1:43" s="4" customFormat="1" ht="15" x14ac:dyDescent="0.25">
      <c r="A245" s="93"/>
      <c r="B245" s="52"/>
      <c r="C245" s="122" t="s">
        <v>126</v>
      </c>
      <c r="D245" s="122"/>
      <c r="E245" s="122"/>
      <c r="F245" s="122"/>
      <c r="G245" s="122"/>
      <c r="H245" s="122"/>
      <c r="I245" s="122"/>
      <c r="J245" s="122"/>
      <c r="K245" s="122"/>
      <c r="L245" s="98">
        <v>130.35</v>
      </c>
      <c r="M245" s="95"/>
      <c r="N245" s="108">
        <v>5576.38</v>
      </c>
      <c r="AP245" s="50"/>
      <c r="AQ245" s="3" t="s">
        <v>126</v>
      </c>
    </row>
    <row r="246" spans="1:43" s="4" customFormat="1" ht="15" x14ac:dyDescent="0.25">
      <c r="A246" s="93"/>
      <c r="B246" s="52"/>
      <c r="C246" s="122" t="s">
        <v>127</v>
      </c>
      <c r="D246" s="122"/>
      <c r="E246" s="122"/>
      <c r="F246" s="122"/>
      <c r="G246" s="122"/>
      <c r="H246" s="122"/>
      <c r="I246" s="122"/>
      <c r="J246" s="122"/>
      <c r="K246" s="122"/>
      <c r="L246" s="98">
        <v>430.53</v>
      </c>
      <c r="M246" s="95"/>
      <c r="N246" s="108">
        <v>6048.95</v>
      </c>
      <c r="AP246" s="50"/>
      <c r="AQ246" s="3" t="s">
        <v>127</v>
      </c>
    </row>
    <row r="247" spans="1:43" s="4" customFormat="1" ht="15" x14ac:dyDescent="0.25">
      <c r="A247" s="93"/>
      <c r="B247" s="52"/>
      <c r="C247" s="122" t="s">
        <v>128</v>
      </c>
      <c r="D247" s="122"/>
      <c r="E247" s="122"/>
      <c r="F247" s="122"/>
      <c r="G247" s="122"/>
      <c r="H247" s="122"/>
      <c r="I247" s="122"/>
      <c r="J247" s="122"/>
      <c r="K247" s="122"/>
      <c r="L247" s="98">
        <v>48.73</v>
      </c>
      <c r="M247" s="95"/>
      <c r="N247" s="108">
        <v>2084.67</v>
      </c>
      <c r="AP247" s="50"/>
      <c r="AQ247" s="3" t="s">
        <v>128</v>
      </c>
    </row>
    <row r="248" spans="1:43" s="4" customFormat="1" ht="15" x14ac:dyDescent="0.25">
      <c r="A248" s="93"/>
      <c r="B248" s="52"/>
      <c r="C248" s="122" t="s">
        <v>129</v>
      </c>
      <c r="D248" s="122"/>
      <c r="E248" s="122"/>
      <c r="F248" s="122"/>
      <c r="G248" s="122"/>
      <c r="H248" s="122"/>
      <c r="I248" s="122"/>
      <c r="J248" s="122"/>
      <c r="K248" s="122"/>
      <c r="L248" s="94">
        <v>7579.96</v>
      </c>
      <c r="M248" s="95"/>
      <c r="N248" s="108">
        <v>63595.88</v>
      </c>
      <c r="AP248" s="50"/>
      <c r="AQ248" s="3" t="s">
        <v>129</v>
      </c>
    </row>
    <row r="249" spans="1:43" s="4" customFormat="1" ht="15" x14ac:dyDescent="0.25">
      <c r="A249" s="93"/>
      <c r="B249" s="52"/>
      <c r="C249" s="122" t="s">
        <v>130</v>
      </c>
      <c r="D249" s="122"/>
      <c r="E249" s="122"/>
      <c r="F249" s="122"/>
      <c r="G249" s="122"/>
      <c r="H249" s="122"/>
      <c r="I249" s="122"/>
      <c r="J249" s="122"/>
      <c r="K249" s="122"/>
      <c r="L249" s="98">
        <v>186.23</v>
      </c>
      <c r="M249" s="95"/>
      <c r="N249" s="108">
        <v>7967.49</v>
      </c>
      <c r="AP249" s="50"/>
      <c r="AQ249" s="3" t="s">
        <v>130</v>
      </c>
    </row>
    <row r="250" spans="1:43" s="4" customFormat="1" ht="15" x14ac:dyDescent="0.25">
      <c r="A250" s="93"/>
      <c r="B250" s="52"/>
      <c r="C250" s="122" t="s">
        <v>131</v>
      </c>
      <c r="D250" s="122"/>
      <c r="E250" s="122"/>
      <c r="F250" s="122"/>
      <c r="G250" s="122"/>
      <c r="H250" s="122"/>
      <c r="I250" s="122"/>
      <c r="J250" s="122"/>
      <c r="K250" s="122"/>
      <c r="L250" s="98">
        <v>544.13</v>
      </c>
      <c r="M250" s="95"/>
      <c r="N250" s="108">
        <v>11109</v>
      </c>
      <c r="AP250" s="50"/>
      <c r="AQ250" s="3" t="s">
        <v>131</v>
      </c>
    </row>
    <row r="251" spans="1:43" s="4" customFormat="1" ht="15" x14ac:dyDescent="0.25">
      <c r="A251" s="93"/>
      <c r="B251" s="52"/>
      <c r="C251" s="122" t="s">
        <v>120</v>
      </c>
      <c r="D251" s="122"/>
      <c r="E251" s="122"/>
      <c r="F251" s="122"/>
      <c r="G251" s="122"/>
      <c r="H251" s="122"/>
      <c r="I251" s="122"/>
      <c r="J251" s="122"/>
      <c r="K251" s="122"/>
      <c r="L251" s="97"/>
      <c r="M251" s="95"/>
      <c r="N251" s="96"/>
      <c r="AP251" s="50"/>
      <c r="AQ251" s="3" t="s">
        <v>120</v>
      </c>
    </row>
    <row r="252" spans="1:43" s="4" customFormat="1" ht="15" x14ac:dyDescent="0.25">
      <c r="A252" s="93"/>
      <c r="B252" s="52"/>
      <c r="C252" s="122" t="s">
        <v>126</v>
      </c>
      <c r="D252" s="122"/>
      <c r="E252" s="122"/>
      <c r="F252" s="122"/>
      <c r="G252" s="122"/>
      <c r="H252" s="122"/>
      <c r="I252" s="122"/>
      <c r="J252" s="122"/>
      <c r="K252" s="122"/>
      <c r="L252" s="98">
        <v>92.74</v>
      </c>
      <c r="M252" s="95"/>
      <c r="N252" s="108">
        <v>3967.41</v>
      </c>
      <c r="AP252" s="50"/>
      <c r="AQ252" s="3" t="s">
        <v>126</v>
      </c>
    </row>
    <row r="253" spans="1:43" s="4" customFormat="1" ht="15" x14ac:dyDescent="0.25">
      <c r="A253" s="93"/>
      <c r="B253" s="52"/>
      <c r="C253" s="122" t="s">
        <v>127</v>
      </c>
      <c r="D253" s="122"/>
      <c r="E253" s="122"/>
      <c r="F253" s="122"/>
      <c r="G253" s="122"/>
      <c r="H253" s="122"/>
      <c r="I253" s="122"/>
      <c r="J253" s="122"/>
      <c r="K253" s="122"/>
      <c r="L253" s="98">
        <v>25.9</v>
      </c>
      <c r="M253" s="95"/>
      <c r="N253" s="109">
        <v>363.9</v>
      </c>
      <c r="AP253" s="50"/>
      <c r="AQ253" s="3" t="s">
        <v>127</v>
      </c>
    </row>
    <row r="254" spans="1:43" s="4" customFormat="1" ht="15" x14ac:dyDescent="0.25">
      <c r="A254" s="93"/>
      <c r="B254" s="52"/>
      <c r="C254" s="122" t="s">
        <v>128</v>
      </c>
      <c r="D254" s="122"/>
      <c r="E254" s="122"/>
      <c r="F254" s="122"/>
      <c r="G254" s="122"/>
      <c r="H254" s="122"/>
      <c r="I254" s="122"/>
      <c r="J254" s="122"/>
      <c r="K254" s="122"/>
      <c r="L254" s="98">
        <v>2.44</v>
      </c>
      <c r="M254" s="95"/>
      <c r="N254" s="109">
        <v>104.39</v>
      </c>
      <c r="AP254" s="50"/>
      <c r="AQ254" s="3" t="s">
        <v>128</v>
      </c>
    </row>
    <row r="255" spans="1:43" s="4" customFormat="1" ht="15" x14ac:dyDescent="0.25">
      <c r="A255" s="93"/>
      <c r="B255" s="52"/>
      <c r="C255" s="122" t="s">
        <v>129</v>
      </c>
      <c r="D255" s="122"/>
      <c r="E255" s="122"/>
      <c r="F255" s="122"/>
      <c r="G255" s="122"/>
      <c r="H255" s="122"/>
      <c r="I255" s="122"/>
      <c r="J255" s="122"/>
      <c r="K255" s="122"/>
      <c r="L255" s="98">
        <v>332.22</v>
      </c>
      <c r="M255" s="95"/>
      <c r="N255" s="108">
        <v>2787.33</v>
      </c>
      <c r="AP255" s="50"/>
      <c r="AQ255" s="3" t="s">
        <v>129</v>
      </c>
    </row>
    <row r="256" spans="1:43" s="4" customFormat="1" ht="15" x14ac:dyDescent="0.25">
      <c r="A256" s="93"/>
      <c r="B256" s="52"/>
      <c r="C256" s="122" t="s">
        <v>130</v>
      </c>
      <c r="D256" s="122"/>
      <c r="E256" s="122"/>
      <c r="F256" s="122"/>
      <c r="G256" s="122"/>
      <c r="H256" s="122"/>
      <c r="I256" s="122"/>
      <c r="J256" s="122"/>
      <c r="K256" s="122"/>
      <c r="L256" s="98">
        <v>93.27</v>
      </c>
      <c r="M256" s="95"/>
      <c r="N256" s="108">
        <v>3990.36</v>
      </c>
      <c r="AP256" s="50"/>
      <c r="AQ256" s="3" t="s">
        <v>130</v>
      </c>
    </row>
    <row r="257" spans="1:44" s="4" customFormat="1" ht="15" x14ac:dyDescent="0.25">
      <c r="A257" s="93"/>
      <c r="B257" s="52"/>
      <c r="C257" s="122" t="s">
        <v>132</v>
      </c>
      <c r="D257" s="122"/>
      <c r="E257" s="122"/>
      <c r="F257" s="122"/>
      <c r="G257" s="122"/>
      <c r="H257" s="122"/>
      <c r="I257" s="122"/>
      <c r="J257" s="122"/>
      <c r="K257" s="122"/>
      <c r="L257" s="98">
        <v>274.26</v>
      </c>
      <c r="M257" s="95"/>
      <c r="N257" s="108">
        <v>11732.85</v>
      </c>
      <c r="AP257" s="50"/>
      <c r="AQ257" s="3" t="s">
        <v>132</v>
      </c>
    </row>
    <row r="258" spans="1:44" s="4" customFormat="1" ht="15" x14ac:dyDescent="0.25">
      <c r="A258" s="93"/>
      <c r="B258" s="52"/>
      <c r="C258" s="122" t="s">
        <v>133</v>
      </c>
      <c r="D258" s="122"/>
      <c r="E258" s="122"/>
      <c r="F258" s="122"/>
      <c r="G258" s="122"/>
      <c r="H258" s="122"/>
      <c r="I258" s="122"/>
      <c r="J258" s="122"/>
      <c r="K258" s="122"/>
      <c r="L258" s="98">
        <v>279.5</v>
      </c>
      <c r="M258" s="95"/>
      <c r="N258" s="108">
        <v>11957.85</v>
      </c>
      <c r="AP258" s="50"/>
      <c r="AQ258" s="3" t="s">
        <v>133</v>
      </c>
    </row>
    <row r="259" spans="1:44" s="4" customFormat="1" ht="15" x14ac:dyDescent="0.25">
      <c r="A259" s="93"/>
      <c r="B259" s="99"/>
      <c r="C259" s="123" t="s">
        <v>221</v>
      </c>
      <c r="D259" s="123"/>
      <c r="E259" s="123"/>
      <c r="F259" s="123"/>
      <c r="G259" s="123"/>
      <c r="H259" s="123"/>
      <c r="I259" s="123"/>
      <c r="J259" s="123"/>
      <c r="K259" s="123"/>
      <c r="L259" s="100">
        <v>8871.2000000000007</v>
      </c>
      <c r="M259" s="101"/>
      <c r="N259" s="110">
        <v>94297.7</v>
      </c>
      <c r="AP259" s="50"/>
      <c r="AR259" s="50" t="s">
        <v>221</v>
      </c>
    </row>
    <row r="260" spans="1:44" s="4" customFormat="1" ht="13.5" hidden="1" customHeight="1" x14ac:dyDescent="0.25">
      <c r="B260" s="87"/>
      <c r="C260" s="85"/>
      <c r="D260" s="85"/>
      <c r="E260" s="85"/>
      <c r="F260" s="85"/>
      <c r="G260" s="85"/>
      <c r="H260" s="85"/>
      <c r="I260" s="85"/>
      <c r="J260" s="85"/>
      <c r="K260" s="85"/>
      <c r="L260" s="100"/>
      <c r="M260" s="111"/>
      <c r="N260" s="112"/>
    </row>
    <row r="261" spans="1:44" s="4" customFormat="1" ht="26.25" customHeight="1" x14ac:dyDescent="0.25">
      <c r="A261" s="113"/>
      <c r="B261" s="114"/>
      <c r="C261" s="114"/>
      <c r="D261" s="114"/>
      <c r="E261" s="114"/>
      <c r="F261" s="114"/>
      <c r="G261" s="114"/>
      <c r="H261" s="114"/>
      <c r="I261" s="114"/>
      <c r="J261" s="114"/>
      <c r="K261" s="114"/>
      <c r="L261" s="114"/>
      <c r="M261" s="114"/>
      <c r="N261" s="114"/>
    </row>
    <row r="262" spans="1:44" s="8" customFormat="1" x14ac:dyDescent="0.2">
      <c r="A262" s="6"/>
      <c r="B262" s="115" t="s">
        <v>222</v>
      </c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</row>
    <row r="263" spans="1:44" s="8" customFormat="1" ht="13.5" customHeight="1" x14ac:dyDescent="0.2">
      <c r="A263" s="6"/>
      <c r="B263" s="5"/>
      <c r="C263" s="121" t="s">
        <v>223</v>
      </c>
      <c r="D263" s="121"/>
      <c r="E263" s="121"/>
      <c r="F263" s="121"/>
      <c r="G263" s="121"/>
      <c r="H263" s="121"/>
      <c r="I263" s="121"/>
      <c r="J263" s="121"/>
      <c r="K263" s="121"/>
      <c r="L263" s="121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</row>
    <row r="264" spans="1:44" s="8" customFormat="1" ht="12.75" customHeight="1" x14ac:dyDescent="0.2">
      <c r="A264" s="6"/>
      <c r="B264" s="115" t="s">
        <v>224</v>
      </c>
      <c r="C264" s="120"/>
      <c r="D264" s="120"/>
      <c r="E264" s="120"/>
      <c r="F264" s="120"/>
      <c r="G264" s="120"/>
      <c r="H264" s="120"/>
      <c r="I264" s="120"/>
      <c r="J264" s="120"/>
      <c r="K264" s="120"/>
      <c r="L264" s="120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</row>
    <row r="265" spans="1:44" s="8" customFormat="1" ht="13.5" customHeight="1" x14ac:dyDescent="0.2">
      <c r="A265" s="6"/>
      <c r="C265" s="121" t="s">
        <v>223</v>
      </c>
      <c r="D265" s="121"/>
      <c r="E265" s="121"/>
      <c r="F265" s="121"/>
      <c r="G265" s="121"/>
      <c r="H265" s="121"/>
      <c r="I265" s="121"/>
      <c r="J265" s="121"/>
      <c r="K265" s="121"/>
      <c r="L265" s="121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</row>
    <row r="266" spans="1:44" s="8" customFormat="1" ht="19.5" customHeight="1" x14ac:dyDescent="0.2">
      <c r="A266" s="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</row>
    <row r="267" spans="1:44" s="4" customFormat="1" ht="22.5" customHeight="1" x14ac:dyDescent="0.25">
      <c r="A267" s="119" t="s">
        <v>225</v>
      </c>
      <c r="B267" s="119"/>
      <c r="C267" s="119"/>
      <c r="D267" s="119"/>
      <c r="E267" s="119"/>
      <c r="F267" s="119"/>
      <c r="G267" s="119"/>
      <c r="H267" s="119"/>
      <c r="I267" s="119"/>
      <c r="J267" s="119"/>
      <c r="K267" s="119"/>
      <c r="L267" s="119"/>
      <c r="M267" s="119"/>
      <c r="N267" s="119"/>
      <c r="O267" s="106"/>
      <c r="P267" s="106"/>
    </row>
    <row r="268" spans="1:44" s="4" customFormat="1" ht="12.75" customHeight="1" x14ac:dyDescent="0.25">
      <c r="A268" s="119" t="s">
        <v>226</v>
      </c>
      <c r="B268" s="119"/>
      <c r="C268" s="119"/>
      <c r="D268" s="119"/>
      <c r="E268" s="119"/>
      <c r="F268" s="119"/>
      <c r="G268" s="119"/>
      <c r="H268" s="119"/>
      <c r="I268" s="119"/>
      <c r="J268" s="119"/>
      <c r="K268" s="119"/>
      <c r="L268" s="119"/>
      <c r="M268" s="119"/>
      <c r="N268" s="119"/>
      <c r="O268" s="106"/>
      <c r="P268" s="106"/>
    </row>
    <row r="269" spans="1:44" s="4" customFormat="1" ht="12.75" customHeight="1" x14ac:dyDescent="0.25">
      <c r="A269" s="119" t="s">
        <v>227</v>
      </c>
      <c r="B269" s="119"/>
      <c r="C269" s="119"/>
      <c r="D269" s="119"/>
      <c r="E269" s="119"/>
      <c r="F269" s="119"/>
      <c r="G269" s="119"/>
      <c r="H269" s="119"/>
      <c r="I269" s="119"/>
      <c r="J269" s="119"/>
      <c r="K269" s="119"/>
      <c r="L269" s="119"/>
      <c r="M269" s="119"/>
      <c r="N269" s="119"/>
      <c r="O269" s="106"/>
      <c r="P269" s="106"/>
    </row>
    <row r="270" spans="1:44" s="4" customFormat="1" ht="19.5" customHeight="1" x14ac:dyDescent="0.25"/>
    <row r="271" spans="1:44" s="4" customFormat="1" ht="15" x14ac:dyDescent="0.25">
      <c r="B271" s="117"/>
      <c r="D271" s="117"/>
      <c r="F271" s="117"/>
    </row>
  </sheetData>
  <mergeCells count="256"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  <mergeCell ref="A20:N20"/>
    <mergeCell ref="A21:N21"/>
    <mergeCell ref="B23:F23"/>
    <mergeCell ref="B24:F24"/>
    <mergeCell ref="A13:N13"/>
    <mergeCell ref="A14:N14"/>
    <mergeCell ref="A16:N16"/>
    <mergeCell ref="A17:N17"/>
    <mergeCell ref="A18:N18"/>
    <mergeCell ref="N35:N37"/>
    <mergeCell ref="C38:E38"/>
    <mergeCell ref="A39:N39"/>
    <mergeCell ref="C40:E40"/>
    <mergeCell ref="C41:E41"/>
    <mergeCell ref="L33:M33"/>
    <mergeCell ref="A35:A37"/>
    <mergeCell ref="B35:B37"/>
    <mergeCell ref="C35:E37"/>
    <mergeCell ref="F35:F37"/>
    <mergeCell ref="G35:I36"/>
    <mergeCell ref="J35:L36"/>
    <mergeCell ref="M35:M37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57:E57"/>
    <mergeCell ref="C58:E58"/>
    <mergeCell ref="C59:E59"/>
    <mergeCell ref="C60:E60"/>
    <mergeCell ref="C61:E61"/>
    <mergeCell ref="C52:E52"/>
    <mergeCell ref="C53:E53"/>
    <mergeCell ref="C54:E54"/>
    <mergeCell ref="C55:E55"/>
    <mergeCell ref="C56:E5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77:E77"/>
    <mergeCell ref="C78:E78"/>
    <mergeCell ref="C79:E79"/>
    <mergeCell ref="C80:E80"/>
    <mergeCell ref="C81:E81"/>
    <mergeCell ref="C72:E72"/>
    <mergeCell ref="C73:E73"/>
    <mergeCell ref="C74:E74"/>
    <mergeCell ref="C75:N75"/>
    <mergeCell ref="C76:E76"/>
    <mergeCell ref="C87:E87"/>
    <mergeCell ref="C88:N88"/>
    <mergeCell ref="C89:E89"/>
    <mergeCell ref="C90:E90"/>
    <mergeCell ref="C91:E91"/>
    <mergeCell ref="C82:E82"/>
    <mergeCell ref="C83:E83"/>
    <mergeCell ref="C84:E84"/>
    <mergeCell ref="C85:E85"/>
    <mergeCell ref="C86:E86"/>
    <mergeCell ref="C97:E97"/>
    <mergeCell ref="C98:E98"/>
    <mergeCell ref="C99:E99"/>
    <mergeCell ref="C100:E100"/>
    <mergeCell ref="C101:N101"/>
    <mergeCell ref="C92:E92"/>
    <mergeCell ref="C93:E93"/>
    <mergeCell ref="C94:E94"/>
    <mergeCell ref="C95:E95"/>
    <mergeCell ref="C96:E96"/>
    <mergeCell ref="C107:E107"/>
    <mergeCell ref="C108:E108"/>
    <mergeCell ref="C109:E109"/>
    <mergeCell ref="C110:E110"/>
    <mergeCell ref="C111:E111"/>
    <mergeCell ref="C102:E102"/>
    <mergeCell ref="C103:E103"/>
    <mergeCell ref="C104:E104"/>
    <mergeCell ref="C105:E105"/>
    <mergeCell ref="C106:E106"/>
    <mergeCell ref="C117:E117"/>
    <mergeCell ref="C118:E118"/>
    <mergeCell ref="C119:E119"/>
    <mergeCell ref="C120:E120"/>
    <mergeCell ref="C121:E121"/>
    <mergeCell ref="C112:E112"/>
    <mergeCell ref="C113:E113"/>
    <mergeCell ref="C114:N114"/>
    <mergeCell ref="C115:E115"/>
    <mergeCell ref="C116:E116"/>
    <mergeCell ref="C127:N127"/>
    <mergeCell ref="C128:E128"/>
    <mergeCell ref="C129:E129"/>
    <mergeCell ref="C130:E130"/>
    <mergeCell ref="C131:E131"/>
    <mergeCell ref="C122:E122"/>
    <mergeCell ref="C123:E123"/>
    <mergeCell ref="C124:E124"/>
    <mergeCell ref="C125:E125"/>
    <mergeCell ref="C126:E126"/>
    <mergeCell ref="C137:E137"/>
    <mergeCell ref="C138:E138"/>
    <mergeCell ref="C140:K140"/>
    <mergeCell ref="C141:K141"/>
    <mergeCell ref="C142:K142"/>
    <mergeCell ref="C132:E132"/>
    <mergeCell ref="C133:E133"/>
    <mergeCell ref="C134:E134"/>
    <mergeCell ref="C135:E135"/>
    <mergeCell ref="C136:E136"/>
    <mergeCell ref="C148:K148"/>
    <mergeCell ref="C149:K149"/>
    <mergeCell ref="C150:K150"/>
    <mergeCell ref="C151:K151"/>
    <mergeCell ref="C152:K152"/>
    <mergeCell ref="C143:K143"/>
    <mergeCell ref="C144:K144"/>
    <mergeCell ref="C145:K145"/>
    <mergeCell ref="C146:K146"/>
    <mergeCell ref="C147:K147"/>
    <mergeCell ref="C158:K158"/>
    <mergeCell ref="C159:K159"/>
    <mergeCell ref="C160:K160"/>
    <mergeCell ref="C161:K161"/>
    <mergeCell ref="C162:K162"/>
    <mergeCell ref="C153:K153"/>
    <mergeCell ref="C154:K154"/>
    <mergeCell ref="C155:K155"/>
    <mergeCell ref="C156:K156"/>
    <mergeCell ref="C157:K157"/>
    <mergeCell ref="C168:E168"/>
    <mergeCell ref="C169:E169"/>
    <mergeCell ref="C170:N170"/>
    <mergeCell ref="C171:E171"/>
    <mergeCell ref="C172:E172"/>
    <mergeCell ref="C163:K163"/>
    <mergeCell ref="A164:N164"/>
    <mergeCell ref="C165:E165"/>
    <mergeCell ref="C166:N166"/>
    <mergeCell ref="C167:N167"/>
    <mergeCell ref="C178:N178"/>
    <mergeCell ref="C179:E179"/>
    <mergeCell ref="C180:E180"/>
    <mergeCell ref="C181:N181"/>
    <mergeCell ref="C182:N182"/>
    <mergeCell ref="C173:N173"/>
    <mergeCell ref="C174:N174"/>
    <mergeCell ref="C175:E175"/>
    <mergeCell ref="C176:E176"/>
    <mergeCell ref="C177:N177"/>
    <mergeCell ref="C188:N188"/>
    <mergeCell ref="C189:E189"/>
    <mergeCell ref="C190:E190"/>
    <mergeCell ref="C191:N191"/>
    <mergeCell ref="C192:E192"/>
    <mergeCell ref="C183:E183"/>
    <mergeCell ref="C184:E184"/>
    <mergeCell ref="C185:N185"/>
    <mergeCell ref="C186:E186"/>
    <mergeCell ref="C187:E187"/>
    <mergeCell ref="C198:E198"/>
    <mergeCell ref="C199:E199"/>
    <mergeCell ref="C200:N200"/>
    <mergeCell ref="C201:N201"/>
    <mergeCell ref="C202:E202"/>
    <mergeCell ref="C193:E193"/>
    <mergeCell ref="C194:N194"/>
    <mergeCell ref="C195:E195"/>
    <mergeCell ref="C196:E196"/>
    <mergeCell ref="C197:N197"/>
    <mergeCell ref="C208:N208"/>
    <mergeCell ref="C209:N209"/>
    <mergeCell ref="C210:E210"/>
    <mergeCell ref="C211:E211"/>
    <mergeCell ref="C212:N212"/>
    <mergeCell ref="C203:E203"/>
    <mergeCell ref="C204:N204"/>
    <mergeCell ref="C205:N205"/>
    <mergeCell ref="C206:E206"/>
    <mergeCell ref="C207:E207"/>
    <mergeCell ref="C218:E218"/>
    <mergeCell ref="C219:E219"/>
    <mergeCell ref="C220:N220"/>
    <mergeCell ref="C221:N221"/>
    <mergeCell ref="C222:E222"/>
    <mergeCell ref="C213:N213"/>
    <mergeCell ref="C214:E214"/>
    <mergeCell ref="C215:E215"/>
    <mergeCell ref="C216:N216"/>
    <mergeCell ref="C217:N217"/>
    <mergeCell ref="C229:K229"/>
    <mergeCell ref="C230:K230"/>
    <mergeCell ref="C231:K231"/>
    <mergeCell ref="C232:K232"/>
    <mergeCell ref="C233:K233"/>
    <mergeCell ref="C223:E223"/>
    <mergeCell ref="C224:N224"/>
    <mergeCell ref="C225:E225"/>
    <mergeCell ref="C227:K227"/>
    <mergeCell ref="C228:K228"/>
    <mergeCell ref="C240:K240"/>
    <mergeCell ref="C241:K241"/>
    <mergeCell ref="C242:K242"/>
    <mergeCell ref="C243:K243"/>
    <mergeCell ref="C244:K244"/>
    <mergeCell ref="C234:K234"/>
    <mergeCell ref="C236:K236"/>
    <mergeCell ref="C237:K237"/>
    <mergeCell ref="C238:K238"/>
    <mergeCell ref="C239:K239"/>
    <mergeCell ref="C250:K250"/>
    <mergeCell ref="C251:K251"/>
    <mergeCell ref="C252:K252"/>
    <mergeCell ref="C253:K253"/>
    <mergeCell ref="C254:K254"/>
    <mergeCell ref="C245:K245"/>
    <mergeCell ref="C246:K246"/>
    <mergeCell ref="C247:K247"/>
    <mergeCell ref="C248:K248"/>
    <mergeCell ref="C249:K249"/>
    <mergeCell ref="A268:N268"/>
    <mergeCell ref="A269:N269"/>
    <mergeCell ref="C262:L262"/>
    <mergeCell ref="C263:L263"/>
    <mergeCell ref="C264:L264"/>
    <mergeCell ref="C265:L265"/>
    <mergeCell ref="A267:N267"/>
    <mergeCell ref="C255:K255"/>
    <mergeCell ref="C256:K256"/>
    <mergeCell ref="C257:K257"/>
    <mergeCell ref="C258:K258"/>
    <mergeCell ref="C259:K259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27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N93"/>
  <sheetViews>
    <sheetView topLeftCell="A55" workbookViewId="0">
      <selection activeCell="S31" sqref="S31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1.140625" style="2" customWidth="1"/>
    <col min="10" max="10" width="12.425781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0.42578125" style="3" hidden="1" customWidth="1"/>
    <col min="28" max="31" width="157.85546875" style="3" hidden="1" customWidth="1"/>
    <col min="32" max="32" width="39.5703125" style="3" hidden="1" customWidth="1"/>
    <col min="33" max="33" width="128.5703125" style="3" hidden="1" customWidth="1"/>
    <col min="34" max="37" width="39.5703125" style="3" hidden="1" customWidth="1"/>
    <col min="38" max="40" width="96.5703125" style="3" hidden="1" customWidth="1"/>
    <col min="41" max="16384" width="9.140625" style="2"/>
  </cols>
  <sheetData>
    <row r="1" spans="1:29" s="4" customFormat="1" ht="15" x14ac:dyDescent="0.25">
      <c r="N1" s="5" t="s">
        <v>0</v>
      </c>
    </row>
    <row r="2" spans="1:29" s="4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 t="s">
        <v>1</v>
      </c>
    </row>
    <row r="3" spans="1:29" s="4" customFormat="1" ht="6.75" customHeight="1" x14ac:dyDescent="0.25">
      <c r="A3" s="6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"/>
    </row>
    <row r="4" spans="1:29" s="4" customFormat="1" ht="2.25" customHeight="1" x14ac:dyDescent="0.25">
      <c r="A4" s="9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29" s="4" customFormat="1" ht="11.25" customHeight="1" x14ac:dyDescent="0.25">
      <c r="A5" s="9" t="s">
        <v>2</v>
      </c>
      <c r="B5" s="10"/>
      <c r="C5" s="6"/>
      <c r="E5" s="6"/>
      <c r="F5" s="6"/>
      <c r="G5" s="136" t="s">
        <v>3</v>
      </c>
      <c r="H5" s="136"/>
      <c r="I5" s="136"/>
      <c r="J5" s="136"/>
      <c r="K5" s="136"/>
      <c r="L5" s="136"/>
      <c r="M5" s="136"/>
      <c r="N5" s="136"/>
    </row>
    <row r="6" spans="1:29" s="4" customFormat="1" ht="67.5" customHeight="1" x14ac:dyDescent="0.25">
      <c r="A6" s="9" t="s">
        <v>4</v>
      </c>
      <c r="B6" s="10"/>
      <c r="C6" s="6"/>
      <c r="E6" s="11"/>
      <c r="F6" s="11"/>
      <c r="G6" s="141" t="s">
        <v>5</v>
      </c>
      <c r="H6" s="141"/>
      <c r="I6" s="141"/>
      <c r="J6" s="141"/>
      <c r="K6" s="141"/>
      <c r="L6" s="141"/>
      <c r="M6" s="141"/>
      <c r="N6" s="141"/>
      <c r="V6" s="12" t="s">
        <v>5</v>
      </c>
    </row>
    <row r="7" spans="1:29" s="4" customFormat="1" ht="45" customHeight="1" x14ac:dyDescent="0.25">
      <c r="A7" s="140" t="s">
        <v>6</v>
      </c>
      <c r="B7" s="140"/>
      <c r="C7" s="140"/>
      <c r="D7" s="140"/>
      <c r="E7" s="140"/>
      <c r="F7" s="140"/>
      <c r="G7" s="141" t="s">
        <v>7</v>
      </c>
      <c r="H7" s="141"/>
      <c r="I7" s="141"/>
      <c r="J7" s="141"/>
      <c r="K7" s="141"/>
      <c r="L7" s="141"/>
      <c r="M7" s="141"/>
      <c r="N7" s="141"/>
      <c r="P7" s="13" t="s">
        <v>6</v>
      </c>
      <c r="Q7" s="13" t="s">
        <v>7</v>
      </c>
      <c r="R7" s="14"/>
      <c r="S7" s="14"/>
      <c r="T7" s="14"/>
      <c r="U7" s="14"/>
      <c r="W7" s="12" t="s">
        <v>7</v>
      </c>
    </row>
    <row r="8" spans="1:29" s="4" customFormat="1" ht="67.5" customHeight="1" x14ac:dyDescent="0.25">
      <c r="A8" s="143" t="s">
        <v>8</v>
      </c>
      <c r="B8" s="143"/>
      <c r="C8" s="143"/>
      <c r="D8" s="143"/>
      <c r="E8" s="143"/>
      <c r="F8" s="143"/>
      <c r="G8" s="141"/>
      <c r="H8" s="141"/>
      <c r="I8" s="141"/>
      <c r="J8" s="141"/>
      <c r="K8" s="141"/>
      <c r="L8" s="141"/>
      <c r="M8" s="141"/>
      <c r="N8" s="141"/>
      <c r="P8" s="13" t="s">
        <v>9</v>
      </c>
      <c r="Q8" s="13"/>
      <c r="R8" s="14"/>
      <c r="S8" s="14"/>
      <c r="T8" s="14"/>
      <c r="U8" s="14"/>
      <c r="X8" s="12" t="s">
        <v>10</v>
      </c>
    </row>
    <row r="9" spans="1:29" s="4" customFormat="1" ht="33.75" customHeight="1" x14ac:dyDescent="0.25">
      <c r="A9" s="140" t="s">
        <v>11</v>
      </c>
      <c r="B9" s="140"/>
      <c r="C9" s="140"/>
      <c r="D9" s="140"/>
      <c r="E9" s="140"/>
      <c r="F9" s="140"/>
      <c r="G9" s="141"/>
      <c r="H9" s="141"/>
      <c r="I9" s="141"/>
      <c r="J9" s="141"/>
      <c r="K9" s="141"/>
      <c r="L9" s="141"/>
      <c r="M9" s="141"/>
      <c r="N9" s="141"/>
      <c r="P9" s="13" t="s">
        <v>11</v>
      </c>
      <c r="Q9" s="13"/>
      <c r="R9" s="14"/>
      <c r="S9" s="14"/>
      <c r="T9" s="14"/>
      <c r="U9" s="14"/>
      <c r="Y9" s="12" t="s">
        <v>10</v>
      </c>
    </row>
    <row r="10" spans="1:29" s="4" customFormat="1" ht="11.25" customHeight="1" x14ac:dyDescent="0.25">
      <c r="A10" s="142" t="s">
        <v>12</v>
      </c>
      <c r="B10" s="142"/>
      <c r="C10" s="142"/>
      <c r="D10" s="142"/>
      <c r="E10" s="142"/>
      <c r="F10" s="142"/>
      <c r="G10" s="141"/>
      <c r="H10" s="141"/>
      <c r="I10" s="141"/>
      <c r="J10" s="141"/>
      <c r="K10" s="141"/>
      <c r="L10" s="141"/>
      <c r="M10" s="141"/>
      <c r="N10" s="141"/>
      <c r="Z10" s="12" t="s">
        <v>10</v>
      </c>
    </row>
    <row r="11" spans="1:29" s="4" customFormat="1" ht="15" x14ac:dyDescent="0.25">
      <c r="A11" s="142" t="s">
        <v>13</v>
      </c>
      <c r="B11" s="142"/>
      <c r="C11" s="142"/>
      <c r="D11" s="142"/>
      <c r="E11" s="142"/>
      <c r="F11" s="142"/>
      <c r="G11" s="141"/>
      <c r="H11" s="141"/>
      <c r="I11" s="141"/>
      <c r="J11" s="141"/>
      <c r="K11" s="141"/>
      <c r="L11" s="141"/>
      <c r="M11" s="141"/>
      <c r="N11" s="141"/>
      <c r="AA11" s="12" t="s">
        <v>10</v>
      </c>
    </row>
    <row r="12" spans="1:29" s="4" customFormat="1" ht="3.75" customHeight="1" x14ac:dyDescent="0.25">
      <c r="A12" s="15"/>
      <c r="B12" s="6"/>
      <c r="C12" s="6"/>
      <c r="D12" s="6"/>
      <c r="E12" s="6"/>
      <c r="F12" s="10"/>
      <c r="G12" s="10"/>
      <c r="H12" s="10"/>
      <c r="I12" s="10"/>
      <c r="J12" s="10"/>
      <c r="K12" s="10"/>
      <c r="L12" s="10"/>
      <c r="M12" s="10"/>
      <c r="N12" s="10"/>
    </row>
    <row r="13" spans="1:29" s="4" customFormat="1" ht="23.25" x14ac:dyDescent="0.25">
      <c r="A13" s="138" t="s">
        <v>14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AB13" s="12" t="s">
        <v>14</v>
      </c>
    </row>
    <row r="14" spans="1:29" s="4" customFormat="1" ht="15" x14ac:dyDescent="0.25">
      <c r="A14" s="135" t="s">
        <v>15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29" s="4" customFormat="1" ht="5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9" s="4" customFormat="1" ht="23.25" x14ac:dyDescent="0.25">
      <c r="A16" s="138" t="s">
        <v>14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AC16" s="12" t="s">
        <v>14</v>
      </c>
    </row>
    <row r="17" spans="1:30" s="4" customFormat="1" ht="15" x14ac:dyDescent="0.25">
      <c r="A17" s="135" t="s">
        <v>16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30" s="4" customFormat="1" ht="21" customHeight="1" x14ac:dyDescent="0.25">
      <c r="A18" s="139" t="s">
        <v>297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30" s="4" customFormat="1" ht="3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30" s="4" customFormat="1" ht="15" x14ac:dyDescent="0.25">
      <c r="A20" s="134" t="s">
        <v>298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AD20" s="12" t="s">
        <v>298</v>
      </c>
    </row>
    <row r="21" spans="1:30" s="4" customFormat="1" ht="12" customHeight="1" x14ac:dyDescent="0.25">
      <c r="A21" s="135" t="s">
        <v>19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30" s="4" customFormat="1" ht="12" customHeight="1" x14ac:dyDescent="0.25">
      <c r="A22" s="6" t="s">
        <v>20</v>
      </c>
      <c r="B22" s="18" t="s">
        <v>21</v>
      </c>
      <c r="C22" s="1" t="s">
        <v>22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</row>
    <row r="23" spans="1:30" s="4" customFormat="1" ht="12" customHeight="1" x14ac:dyDescent="0.25">
      <c r="A23" s="6" t="s">
        <v>23</v>
      </c>
      <c r="B23" s="136"/>
      <c r="C23" s="136"/>
      <c r="D23" s="136"/>
      <c r="E23" s="136"/>
      <c r="F23" s="136"/>
      <c r="G23" s="11"/>
      <c r="H23" s="11"/>
      <c r="I23" s="11"/>
      <c r="J23" s="11"/>
      <c r="K23" s="11"/>
      <c r="L23" s="11"/>
      <c r="M23" s="11"/>
      <c r="N23" s="11"/>
    </row>
    <row r="24" spans="1:30" s="4" customFormat="1" ht="15" x14ac:dyDescent="0.25">
      <c r="A24" s="6"/>
      <c r="B24" s="137" t="s">
        <v>24</v>
      </c>
      <c r="C24" s="137"/>
      <c r="D24" s="137"/>
      <c r="E24" s="137"/>
      <c r="F24" s="137"/>
      <c r="G24" s="19"/>
      <c r="H24" s="19"/>
      <c r="I24" s="19"/>
      <c r="J24" s="19"/>
      <c r="K24" s="19"/>
      <c r="L24" s="19"/>
      <c r="M24" s="20"/>
      <c r="N24" s="19"/>
    </row>
    <row r="25" spans="1:30" s="4" customFormat="1" ht="5.25" customHeight="1" x14ac:dyDescent="0.25">
      <c r="A25" s="6"/>
      <c r="B25" s="6"/>
      <c r="C25" s="6"/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30" s="4" customFormat="1" ht="12" customHeight="1" x14ac:dyDescent="0.25">
      <c r="A26" s="22" t="s">
        <v>25</v>
      </c>
      <c r="B26" s="6"/>
      <c r="C26" s="6"/>
      <c r="D26" s="23" t="s">
        <v>26</v>
      </c>
      <c r="E26" s="24"/>
      <c r="F26" s="25"/>
      <c r="G26" s="26"/>
      <c r="H26" s="26"/>
      <c r="I26" s="26"/>
      <c r="J26" s="26"/>
      <c r="K26" s="26"/>
      <c r="L26" s="26"/>
      <c r="M26" s="26"/>
      <c r="N26" s="26"/>
    </row>
    <row r="27" spans="1:30" s="4" customFormat="1" ht="7.5" customHeight="1" x14ac:dyDescent="0.25">
      <c r="A27" s="6"/>
      <c r="B27" s="8"/>
      <c r="C27" s="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30" s="4" customFormat="1" ht="12" customHeight="1" x14ac:dyDescent="0.25">
      <c r="A28" s="22" t="s">
        <v>27</v>
      </c>
      <c r="B28" s="8"/>
      <c r="C28" s="28">
        <v>35.58</v>
      </c>
      <c r="D28" s="29" t="s">
        <v>299</v>
      </c>
      <c r="E28" s="30" t="s">
        <v>29</v>
      </c>
      <c r="G28" s="8"/>
      <c r="H28" s="8"/>
      <c r="I28" s="8"/>
      <c r="J28" s="8"/>
      <c r="K28" s="8"/>
      <c r="L28" s="31"/>
      <c r="M28" s="31"/>
      <c r="N28" s="8"/>
    </row>
    <row r="29" spans="1:30" s="4" customFormat="1" ht="11.25" customHeight="1" x14ac:dyDescent="0.25">
      <c r="A29" s="6"/>
      <c r="B29" s="32" t="s">
        <v>30</v>
      </c>
      <c r="C29" s="33"/>
      <c r="D29" s="34"/>
      <c r="E29" s="30"/>
      <c r="G29" s="8"/>
    </row>
    <row r="30" spans="1:30" s="4" customFormat="1" ht="12" customHeight="1" x14ac:dyDescent="0.25">
      <c r="A30" s="6"/>
      <c r="B30" s="35" t="s">
        <v>31</v>
      </c>
      <c r="C30" s="28">
        <v>35.58</v>
      </c>
      <c r="D30" s="29" t="s">
        <v>299</v>
      </c>
      <c r="E30" s="30" t="s">
        <v>29</v>
      </c>
      <c r="G30" s="8" t="s">
        <v>33</v>
      </c>
      <c r="I30" s="8"/>
      <c r="J30" s="8"/>
      <c r="K30" s="8"/>
      <c r="L30" s="28">
        <v>8.17</v>
      </c>
      <c r="M30" s="36" t="s">
        <v>300</v>
      </c>
      <c r="N30" s="30" t="s">
        <v>29</v>
      </c>
    </row>
    <row r="31" spans="1:30" s="4" customFormat="1" ht="12" customHeight="1" x14ac:dyDescent="0.25">
      <c r="A31" s="6"/>
      <c r="B31" s="35" t="s">
        <v>35</v>
      </c>
      <c r="C31" s="28">
        <v>0</v>
      </c>
      <c r="D31" s="37" t="s">
        <v>43</v>
      </c>
      <c r="E31" s="30" t="s">
        <v>29</v>
      </c>
      <c r="G31" s="8" t="s">
        <v>37</v>
      </c>
      <c r="I31" s="8"/>
      <c r="J31" s="8"/>
      <c r="K31" s="8"/>
      <c r="L31" s="263"/>
      <c r="M31" s="262">
        <v>20.350000000000001</v>
      </c>
      <c r="N31" s="30" t="s">
        <v>38</v>
      </c>
    </row>
    <row r="32" spans="1:30" s="4" customFormat="1" ht="12" customHeight="1" x14ac:dyDescent="0.25">
      <c r="A32" s="6"/>
      <c r="B32" s="35" t="s">
        <v>39</v>
      </c>
      <c r="C32" s="28">
        <v>0</v>
      </c>
      <c r="D32" s="37" t="s">
        <v>43</v>
      </c>
      <c r="E32" s="30" t="s">
        <v>29</v>
      </c>
      <c r="G32" s="8" t="s">
        <v>41</v>
      </c>
      <c r="I32" s="8"/>
      <c r="J32" s="8"/>
      <c r="K32" s="8"/>
      <c r="M32" s="28">
        <v>11.62</v>
      </c>
      <c r="N32" s="30" t="s">
        <v>38</v>
      </c>
    </row>
    <row r="33" spans="1:36" s="4" customFormat="1" ht="12" customHeight="1" x14ac:dyDescent="0.25">
      <c r="A33" s="6"/>
      <c r="B33" s="35" t="s">
        <v>42</v>
      </c>
      <c r="C33" s="28">
        <v>0</v>
      </c>
      <c r="D33" s="29" t="s">
        <v>43</v>
      </c>
      <c r="E33" s="30" t="s">
        <v>29</v>
      </c>
      <c r="G33" s="8"/>
      <c r="H33" s="8"/>
      <c r="I33" s="8"/>
      <c r="J33" s="8"/>
      <c r="K33" s="8"/>
      <c r="L33" s="132" t="s">
        <v>44</v>
      </c>
      <c r="M33" s="132"/>
      <c r="N33" s="8"/>
    </row>
    <row r="34" spans="1:36" s="4" customFormat="1" ht="7.5" customHeight="1" x14ac:dyDescent="0.25">
      <c r="A34" s="38"/>
    </row>
    <row r="35" spans="1:36" s="4" customFormat="1" ht="23.25" customHeight="1" x14ac:dyDescent="0.25">
      <c r="A35" s="133" t="s">
        <v>45</v>
      </c>
      <c r="B35" s="130" t="s">
        <v>46</v>
      </c>
      <c r="C35" s="130" t="s">
        <v>47</v>
      </c>
      <c r="D35" s="130"/>
      <c r="E35" s="130"/>
      <c r="F35" s="130" t="s">
        <v>48</v>
      </c>
      <c r="G35" s="130" t="s">
        <v>49</v>
      </c>
      <c r="H35" s="130"/>
      <c r="I35" s="130"/>
      <c r="J35" s="130" t="s">
        <v>50</v>
      </c>
      <c r="K35" s="130"/>
      <c r="L35" s="130"/>
      <c r="M35" s="130" t="s">
        <v>51</v>
      </c>
      <c r="N35" s="130" t="s">
        <v>52</v>
      </c>
    </row>
    <row r="36" spans="1:36" s="4" customFormat="1" ht="28.5" customHeight="1" x14ac:dyDescent="0.25">
      <c r="A36" s="133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36" s="4" customFormat="1" ht="45" x14ac:dyDescent="0.25">
      <c r="A37" s="133"/>
      <c r="B37" s="130"/>
      <c r="C37" s="130"/>
      <c r="D37" s="130"/>
      <c r="E37" s="130"/>
      <c r="F37" s="130"/>
      <c r="G37" s="39" t="s">
        <v>53</v>
      </c>
      <c r="H37" s="39" t="s">
        <v>54</v>
      </c>
      <c r="I37" s="39" t="s">
        <v>55</v>
      </c>
      <c r="J37" s="39" t="s">
        <v>53</v>
      </c>
      <c r="K37" s="39" t="s">
        <v>54</v>
      </c>
      <c r="L37" s="39" t="s">
        <v>56</v>
      </c>
      <c r="M37" s="130"/>
      <c r="N37" s="130"/>
    </row>
    <row r="38" spans="1:36" s="4" customFormat="1" ht="15" x14ac:dyDescent="0.25">
      <c r="A38" s="40">
        <v>1</v>
      </c>
      <c r="B38" s="41">
        <v>2</v>
      </c>
      <c r="C38" s="131">
        <v>3</v>
      </c>
      <c r="D38" s="131"/>
      <c r="E38" s="131"/>
      <c r="F38" s="41">
        <v>4</v>
      </c>
      <c r="G38" s="41">
        <v>5</v>
      </c>
      <c r="H38" s="41">
        <v>6</v>
      </c>
      <c r="I38" s="41">
        <v>7</v>
      </c>
      <c r="J38" s="41">
        <v>8</v>
      </c>
      <c r="K38" s="41">
        <v>9</v>
      </c>
      <c r="L38" s="41">
        <v>10</v>
      </c>
      <c r="M38" s="41">
        <v>11</v>
      </c>
      <c r="N38" s="41">
        <v>12</v>
      </c>
    </row>
    <row r="39" spans="1:36" s="4" customFormat="1" ht="15" x14ac:dyDescent="0.25">
      <c r="A39" s="126" t="s">
        <v>57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/>
      <c r="AE39" s="42" t="s">
        <v>57</v>
      </c>
    </row>
    <row r="40" spans="1:36" s="4" customFormat="1" ht="23.25" x14ac:dyDescent="0.25">
      <c r="A40" s="43" t="s">
        <v>58</v>
      </c>
      <c r="B40" s="44" t="s">
        <v>301</v>
      </c>
      <c r="C40" s="124" t="s">
        <v>302</v>
      </c>
      <c r="D40" s="124"/>
      <c r="E40" s="124"/>
      <c r="F40" s="45" t="s">
        <v>61</v>
      </c>
      <c r="G40" s="46"/>
      <c r="H40" s="46"/>
      <c r="I40" s="47">
        <v>13</v>
      </c>
      <c r="J40" s="48"/>
      <c r="K40" s="46"/>
      <c r="L40" s="48"/>
      <c r="M40" s="46"/>
      <c r="N40" s="49"/>
      <c r="AE40" s="42"/>
      <c r="AF40" s="50" t="s">
        <v>302</v>
      </c>
    </row>
    <row r="41" spans="1:36" s="4" customFormat="1" ht="15" x14ac:dyDescent="0.25">
      <c r="A41" s="76"/>
      <c r="B41" s="53"/>
      <c r="C41" s="122" t="s">
        <v>303</v>
      </c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5"/>
      <c r="AE41" s="42"/>
      <c r="AF41" s="50"/>
      <c r="AG41" s="3" t="s">
        <v>303</v>
      </c>
    </row>
    <row r="42" spans="1:36" s="4" customFormat="1" ht="15" x14ac:dyDescent="0.25">
      <c r="A42" s="51"/>
      <c r="B42" s="52" t="s">
        <v>58</v>
      </c>
      <c r="C42" s="122" t="s">
        <v>62</v>
      </c>
      <c r="D42" s="122"/>
      <c r="E42" s="122"/>
      <c r="F42" s="54"/>
      <c r="G42" s="55"/>
      <c r="H42" s="55"/>
      <c r="I42" s="55"/>
      <c r="J42" s="56">
        <v>1.24</v>
      </c>
      <c r="K42" s="55"/>
      <c r="L42" s="56">
        <v>16.12</v>
      </c>
      <c r="M42" s="57">
        <v>42.78</v>
      </c>
      <c r="N42" s="58">
        <v>689.61</v>
      </c>
      <c r="AE42" s="42"/>
      <c r="AF42" s="50"/>
      <c r="AH42" s="3" t="s">
        <v>62</v>
      </c>
    </row>
    <row r="43" spans="1:36" s="4" customFormat="1" ht="15" x14ac:dyDescent="0.25">
      <c r="A43" s="51"/>
      <c r="B43" s="52" t="s">
        <v>63</v>
      </c>
      <c r="C43" s="122" t="s">
        <v>64</v>
      </c>
      <c r="D43" s="122"/>
      <c r="E43" s="122"/>
      <c r="F43" s="54"/>
      <c r="G43" s="55"/>
      <c r="H43" s="55"/>
      <c r="I43" s="55"/>
      <c r="J43" s="56">
        <v>6.42</v>
      </c>
      <c r="K43" s="55"/>
      <c r="L43" s="56">
        <v>83.46</v>
      </c>
      <c r="M43" s="57">
        <v>14.05</v>
      </c>
      <c r="N43" s="59">
        <v>1172.6099999999999</v>
      </c>
      <c r="AE43" s="42"/>
      <c r="AF43" s="50"/>
      <c r="AH43" s="3" t="s">
        <v>64</v>
      </c>
    </row>
    <row r="44" spans="1:36" s="4" customFormat="1" ht="15" x14ac:dyDescent="0.25">
      <c r="A44" s="51"/>
      <c r="B44" s="52" t="s">
        <v>65</v>
      </c>
      <c r="C44" s="122" t="s">
        <v>66</v>
      </c>
      <c r="D44" s="122"/>
      <c r="E44" s="122"/>
      <c r="F44" s="54"/>
      <c r="G44" s="55"/>
      <c r="H44" s="55"/>
      <c r="I44" s="55"/>
      <c r="J44" s="56">
        <v>0.82</v>
      </c>
      <c r="K44" s="55"/>
      <c r="L44" s="56">
        <v>10.66</v>
      </c>
      <c r="M44" s="57">
        <v>42.78</v>
      </c>
      <c r="N44" s="58">
        <v>456.03</v>
      </c>
      <c r="AE44" s="42"/>
      <c r="AF44" s="50"/>
      <c r="AH44" s="3" t="s">
        <v>66</v>
      </c>
    </row>
    <row r="45" spans="1:36" s="4" customFormat="1" ht="15" x14ac:dyDescent="0.25">
      <c r="A45" s="60"/>
      <c r="B45" s="52"/>
      <c r="C45" s="122" t="s">
        <v>67</v>
      </c>
      <c r="D45" s="122"/>
      <c r="E45" s="122"/>
      <c r="F45" s="54" t="s">
        <v>68</v>
      </c>
      <c r="G45" s="57">
        <v>0.15</v>
      </c>
      <c r="H45" s="55"/>
      <c r="I45" s="57">
        <v>1.95</v>
      </c>
      <c r="J45" s="61"/>
      <c r="K45" s="55"/>
      <c r="L45" s="61"/>
      <c r="M45" s="55"/>
      <c r="N45" s="62"/>
      <c r="AE45" s="42"/>
      <c r="AF45" s="50"/>
      <c r="AI45" s="3" t="s">
        <v>67</v>
      </c>
    </row>
    <row r="46" spans="1:36" s="4" customFormat="1" ht="15" x14ac:dyDescent="0.25">
      <c r="A46" s="60"/>
      <c r="B46" s="52"/>
      <c r="C46" s="122" t="s">
        <v>69</v>
      </c>
      <c r="D46" s="122"/>
      <c r="E46" s="122"/>
      <c r="F46" s="54" t="s">
        <v>68</v>
      </c>
      <c r="G46" s="57">
        <v>0.08</v>
      </c>
      <c r="H46" s="55"/>
      <c r="I46" s="57">
        <v>1.04</v>
      </c>
      <c r="J46" s="61"/>
      <c r="K46" s="55"/>
      <c r="L46" s="61"/>
      <c r="M46" s="55"/>
      <c r="N46" s="62"/>
      <c r="AE46" s="42"/>
      <c r="AF46" s="50"/>
      <c r="AI46" s="3" t="s">
        <v>69</v>
      </c>
    </row>
    <row r="47" spans="1:36" s="4" customFormat="1" ht="15" x14ac:dyDescent="0.25">
      <c r="A47" s="51"/>
      <c r="B47" s="52"/>
      <c r="C47" s="129" t="s">
        <v>70</v>
      </c>
      <c r="D47" s="129"/>
      <c r="E47" s="129"/>
      <c r="F47" s="63"/>
      <c r="G47" s="64"/>
      <c r="H47" s="64"/>
      <c r="I47" s="64"/>
      <c r="J47" s="65">
        <v>7.66</v>
      </c>
      <c r="K47" s="64"/>
      <c r="L47" s="65">
        <v>99.58</v>
      </c>
      <c r="M47" s="64"/>
      <c r="N47" s="66">
        <v>1862.22</v>
      </c>
      <c r="AE47" s="42"/>
      <c r="AF47" s="50"/>
      <c r="AJ47" s="3" t="s">
        <v>70</v>
      </c>
    </row>
    <row r="48" spans="1:36" s="4" customFormat="1" ht="15" x14ac:dyDescent="0.25">
      <c r="A48" s="60"/>
      <c r="B48" s="52"/>
      <c r="C48" s="122" t="s">
        <v>71</v>
      </c>
      <c r="D48" s="122"/>
      <c r="E48" s="122"/>
      <c r="F48" s="54"/>
      <c r="G48" s="55"/>
      <c r="H48" s="55"/>
      <c r="I48" s="55"/>
      <c r="J48" s="61"/>
      <c r="K48" s="55"/>
      <c r="L48" s="56">
        <v>26.78</v>
      </c>
      <c r="M48" s="55"/>
      <c r="N48" s="59">
        <v>1145.6400000000001</v>
      </c>
      <c r="AE48" s="42"/>
      <c r="AF48" s="50"/>
      <c r="AI48" s="3" t="s">
        <v>71</v>
      </c>
    </row>
    <row r="49" spans="1:37" s="4" customFormat="1" ht="22.5" x14ac:dyDescent="0.25">
      <c r="A49" s="60"/>
      <c r="B49" s="52" t="s">
        <v>72</v>
      </c>
      <c r="C49" s="122" t="s">
        <v>73</v>
      </c>
      <c r="D49" s="122"/>
      <c r="E49" s="122"/>
      <c r="F49" s="54" t="s">
        <v>74</v>
      </c>
      <c r="G49" s="67">
        <v>104</v>
      </c>
      <c r="H49" s="55"/>
      <c r="I49" s="67">
        <v>104</v>
      </c>
      <c r="J49" s="61"/>
      <c r="K49" s="55"/>
      <c r="L49" s="56">
        <v>27.85</v>
      </c>
      <c r="M49" s="55"/>
      <c r="N49" s="59">
        <v>1191.47</v>
      </c>
      <c r="AE49" s="42"/>
      <c r="AF49" s="50"/>
      <c r="AI49" s="3" t="s">
        <v>73</v>
      </c>
    </row>
    <row r="50" spans="1:37" s="4" customFormat="1" ht="22.5" x14ac:dyDescent="0.25">
      <c r="A50" s="60"/>
      <c r="B50" s="52" t="s">
        <v>75</v>
      </c>
      <c r="C50" s="122" t="s">
        <v>76</v>
      </c>
      <c r="D50" s="122"/>
      <c r="E50" s="122"/>
      <c r="F50" s="54" t="s">
        <v>74</v>
      </c>
      <c r="G50" s="67">
        <v>0</v>
      </c>
      <c r="H50" s="55"/>
      <c r="I50" s="67">
        <v>0</v>
      </c>
      <c r="J50" s="61"/>
      <c r="K50" s="55"/>
      <c r="L50" s="61"/>
      <c r="M50" s="55"/>
      <c r="N50" s="62"/>
      <c r="AE50" s="42"/>
      <c r="AF50" s="50"/>
      <c r="AI50" s="3" t="s">
        <v>76</v>
      </c>
    </row>
    <row r="51" spans="1:37" s="4" customFormat="1" ht="15" x14ac:dyDescent="0.25">
      <c r="A51" s="68"/>
      <c r="B51" s="69"/>
      <c r="C51" s="124" t="s">
        <v>77</v>
      </c>
      <c r="D51" s="124"/>
      <c r="E51" s="124"/>
      <c r="F51" s="45"/>
      <c r="G51" s="46"/>
      <c r="H51" s="46"/>
      <c r="I51" s="46"/>
      <c r="J51" s="48"/>
      <c r="K51" s="46"/>
      <c r="L51" s="70">
        <v>127.43</v>
      </c>
      <c r="M51" s="64"/>
      <c r="N51" s="71">
        <v>3053.69</v>
      </c>
      <c r="AE51" s="42"/>
      <c r="AF51" s="50"/>
      <c r="AK51" s="50" t="s">
        <v>77</v>
      </c>
    </row>
    <row r="52" spans="1:37" s="4" customFormat="1" ht="57" x14ac:dyDescent="0.25">
      <c r="A52" s="43" t="s">
        <v>63</v>
      </c>
      <c r="B52" s="44" t="s">
        <v>272</v>
      </c>
      <c r="C52" s="124" t="s">
        <v>273</v>
      </c>
      <c r="D52" s="124"/>
      <c r="E52" s="124"/>
      <c r="F52" s="45" t="s">
        <v>274</v>
      </c>
      <c r="G52" s="46"/>
      <c r="H52" s="46"/>
      <c r="I52" s="75">
        <v>0.28199999999999997</v>
      </c>
      <c r="J52" s="48"/>
      <c r="K52" s="46"/>
      <c r="L52" s="48"/>
      <c r="M52" s="46"/>
      <c r="N52" s="49"/>
      <c r="AE52" s="42"/>
      <c r="AF52" s="50" t="s">
        <v>273</v>
      </c>
      <c r="AK52" s="50"/>
    </row>
    <row r="53" spans="1:37" s="4" customFormat="1" ht="15" x14ac:dyDescent="0.25">
      <c r="A53" s="76"/>
      <c r="B53" s="53"/>
      <c r="C53" s="122" t="s">
        <v>304</v>
      </c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5"/>
      <c r="AE53" s="42"/>
      <c r="AF53" s="50"/>
      <c r="AG53" s="3" t="s">
        <v>304</v>
      </c>
      <c r="AK53" s="50"/>
    </row>
    <row r="54" spans="1:37" s="4" customFormat="1" ht="15" x14ac:dyDescent="0.25">
      <c r="A54" s="51"/>
      <c r="B54" s="52" t="s">
        <v>58</v>
      </c>
      <c r="C54" s="122" t="s">
        <v>62</v>
      </c>
      <c r="D54" s="122"/>
      <c r="E54" s="122"/>
      <c r="F54" s="54"/>
      <c r="G54" s="55"/>
      <c r="H54" s="55"/>
      <c r="I54" s="55"/>
      <c r="J54" s="56">
        <v>620.42999999999995</v>
      </c>
      <c r="K54" s="55"/>
      <c r="L54" s="56">
        <v>174.96</v>
      </c>
      <c r="M54" s="57">
        <v>42.78</v>
      </c>
      <c r="N54" s="59">
        <v>7484.79</v>
      </c>
      <c r="AE54" s="42"/>
      <c r="AF54" s="50"/>
      <c r="AH54" s="3" t="s">
        <v>62</v>
      </c>
      <c r="AK54" s="50"/>
    </row>
    <row r="55" spans="1:37" s="4" customFormat="1" ht="15" x14ac:dyDescent="0.25">
      <c r="A55" s="51"/>
      <c r="B55" s="52" t="s">
        <v>63</v>
      </c>
      <c r="C55" s="122" t="s">
        <v>64</v>
      </c>
      <c r="D55" s="122"/>
      <c r="E55" s="122"/>
      <c r="F55" s="54"/>
      <c r="G55" s="55"/>
      <c r="H55" s="55"/>
      <c r="I55" s="55"/>
      <c r="J55" s="77">
        <v>3092.82</v>
      </c>
      <c r="K55" s="55"/>
      <c r="L55" s="56">
        <v>872.18</v>
      </c>
      <c r="M55" s="57">
        <v>14.05</v>
      </c>
      <c r="N55" s="59">
        <v>12254.13</v>
      </c>
      <c r="AE55" s="42"/>
      <c r="AF55" s="50"/>
      <c r="AH55" s="3" t="s">
        <v>64</v>
      </c>
      <c r="AK55" s="50"/>
    </row>
    <row r="56" spans="1:37" s="4" customFormat="1" ht="15" x14ac:dyDescent="0.25">
      <c r="A56" s="51"/>
      <c r="B56" s="52" t="s">
        <v>65</v>
      </c>
      <c r="C56" s="122" t="s">
        <v>66</v>
      </c>
      <c r="D56" s="122"/>
      <c r="E56" s="122"/>
      <c r="F56" s="54"/>
      <c r="G56" s="55"/>
      <c r="H56" s="55"/>
      <c r="I56" s="55"/>
      <c r="J56" s="56">
        <v>399.08</v>
      </c>
      <c r="K56" s="55"/>
      <c r="L56" s="56">
        <v>112.54</v>
      </c>
      <c r="M56" s="57">
        <v>42.78</v>
      </c>
      <c r="N56" s="59">
        <v>4814.46</v>
      </c>
      <c r="AE56" s="42"/>
      <c r="AF56" s="50"/>
      <c r="AH56" s="3" t="s">
        <v>66</v>
      </c>
      <c r="AK56" s="50"/>
    </row>
    <row r="57" spans="1:37" s="4" customFormat="1" ht="15" x14ac:dyDescent="0.25">
      <c r="A57" s="51"/>
      <c r="B57" s="52" t="s">
        <v>82</v>
      </c>
      <c r="C57" s="122" t="s">
        <v>83</v>
      </c>
      <c r="D57" s="122"/>
      <c r="E57" s="122"/>
      <c r="F57" s="54"/>
      <c r="G57" s="55"/>
      <c r="H57" s="55"/>
      <c r="I57" s="55"/>
      <c r="J57" s="77">
        <v>7435.74</v>
      </c>
      <c r="K57" s="55"/>
      <c r="L57" s="56">
        <v>0</v>
      </c>
      <c r="M57" s="57">
        <v>8.39</v>
      </c>
      <c r="N57" s="62"/>
      <c r="AE57" s="42"/>
      <c r="AF57" s="50"/>
      <c r="AH57" s="3" t="s">
        <v>83</v>
      </c>
      <c r="AK57" s="50"/>
    </row>
    <row r="58" spans="1:37" s="4" customFormat="1" ht="15" x14ac:dyDescent="0.25">
      <c r="A58" s="60"/>
      <c r="B58" s="52"/>
      <c r="C58" s="122" t="s">
        <v>67</v>
      </c>
      <c r="D58" s="122"/>
      <c r="E58" s="122"/>
      <c r="F58" s="54" t="s">
        <v>68</v>
      </c>
      <c r="G58" s="57">
        <v>65.239999999999995</v>
      </c>
      <c r="H58" s="55"/>
      <c r="I58" s="118">
        <v>18.397680000000001</v>
      </c>
      <c r="J58" s="61"/>
      <c r="K58" s="55"/>
      <c r="L58" s="61"/>
      <c r="M58" s="55"/>
      <c r="N58" s="62"/>
      <c r="AE58" s="42"/>
      <c r="AF58" s="50"/>
      <c r="AI58" s="3" t="s">
        <v>67</v>
      </c>
      <c r="AK58" s="50"/>
    </row>
    <row r="59" spans="1:37" s="4" customFormat="1" ht="15" x14ac:dyDescent="0.25">
      <c r="A59" s="60"/>
      <c r="B59" s="52"/>
      <c r="C59" s="122" t="s">
        <v>69</v>
      </c>
      <c r="D59" s="122"/>
      <c r="E59" s="122"/>
      <c r="F59" s="54" t="s">
        <v>68</v>
      </c>
      <c r="G59" s="57">
        <v>37.51</v>
      </c>
      <c r="H59" s="55"/>
      <c r="I59" s="118">
        <v>10.577819999999999</v>
      </c>
      <c r="J59" s="61"/>
      <c r="K59" s="55"/>
      <c r="L59" s="61"/>
      <c r="M59" s="55"/>
      <c r="N59" s="62"/>
      <c r="AE59" s="42"/>
      <c r="AF59" s="50"/>
      <c r="AI59" s="3" t="s">
        <v>69</v>
      </c>
      <c r="AK59" s="50"/>
    </row>
    <row r="60" spans="1:37" s="4" customFormat="1" ht="15" x14ac:dyDescent="0.25">
      <c r="A60" s="51"/>
      <c r="B60" s="52"/>
      <c r="C60" s="129" t="s">
        <v>70</v>
      </c>
      <c r="D60" s="129"/>
      <c r="E60" s="129"/>
      <c r="F60" s="63"/>
      <c r="G60" s="64"/>
      <c r="H60" s="64"/>
      <c r="I60" s="64"/>
      <c r="J60" s="79">
        <v>3713.25</v>
      </c>
      <c r="K60" s="64"/>
      <c r="L60" s="79">
        <v>1047.1400000000001</v>
      </c>
      <c r="M60" s="64"/>
      <c r="N60" s="66">
        <v>19738.919999999998</v>
      </c>
      <c r="AE60" s="42"/>
      <c r="AF60" s="50"/>
      <c r="AJ60" s="3" t="s">
        <v>70</v>
      </c>
      <c r="AK60" s="50"/>
    </row>
    <row r="61" spans="1:37" s="4" customFormat="1" ht="15" x14ac:dyDescent="0.25">
      <c r="A61" s="60"/>
      <c r="B61" s="52"/>
      <c r="C61" s="122" t="s">
        <v>71</v>
      </c>
      <c r="D61" s="122"/>
      <c r="E61" s="122"/>
      <c r="F61" s="54"/>
      <c r="G61" s="55"/>
      <c r="H61" s="55"/>
      <c r="I61" s="55"/>
      <c r="J61" s="61"/>
      <c r="K61" s="55"/>
      <c r="L61" s="56">
        <v>287.5</v>
      </c>
      <c r="M61" s="55"/>
      <c r="N61" s="59">
        <v>12299.25</v>
      </c>
      <c r="AE61" s="42"/>
      <c r="AF61" s="50"/>
      <c r="AI61" s="3" t="s">
        <v>71</v>
      </c>
      <c r="AK61" s="50"/>
    </row>
    <row r="62" spans="1:37" s="4" customFormat="1" ht="22.5" x14ac:dyDescent="0.25">
      <c r="A62" s="60"/>
      <c r="B62" s="52" t="s">
        <v>72</v>
      </c>
      <c r="C62" s="122" t="s">
        <v>73</v>
      </c>
      <c r="D62" s="122"/>
      <c r="E62" s="122"/>
      <c r="F62" s="54" t="s">
        <v>74</v>
      </c>
      <c r="G62" s="67">
        <v>104</v>
      </c>
      <c r="H62" s="55"/>
      <c r="I62" s="67">
        <v>104</v>
      </c>
      <c r="J62" s="61"/>
      <c r="K62" s="55"/>
      <c r="L62" s="56">
        <v>299</v>
      </c>
      <c r="M62" s="55"/>
      <c r="N62" s="59">
        <v>12791.22</v>
      </c>
      <c r="AE62" s="42"/>
      <c r="AF62" s="50"/>
      <c r="AI62" s="3" t="s">
        <v>73</v>
      </c>
      <c r="AK62" s="50"/>
    </row>
    <row r="63" spans="1:37" s="4" customFormat="1" ht="22.5" x14ac:dyDescent="0.25">
      <c r="A63" s="60"/>
      <c r="B63" s="52" t="s">
        <v>75</v>
      </c>
      <c r="C63" s="122" t="s">
        <v>76</v>
      </c>
      <c r="D63" s="122"/>
      <c r="E63" s="122"/>
      <c r="F63" s="54" t="s">
        <v>74</v>
      </c>
      <c r="G63" s="67">
        <v>0</v>
      </c>
      <c r="H63" s="55"/>
      <c r="I63" s="67">
        <v>0</v>
      </c>
      <c r="J63" s="61"/>
      <c r="K63" s="55"/>
      <c r="L63" s="61"/>
      <c r="M63" s="55"/>
      <c r="N63" s="62"/>
      <c r="AE63" s="42"/>
      <c r="AF63" s="50"/>
      <c r="AI63" s="3" t="s">
        <v>76</v>
      </c>
      <c r="AK63" s="50"/>
    </row>
    <row r="64" spans="1:37" s="4" customFormat="1" ht="15" x14ac:dyDescent="0.25">
      <c r="A64" s="68"/>
      <c r="B64" s="69"/>
      <c r="C64" s="124" t="s">
        <v>77</v>
      </c>
      <c r="D64" s="124"/>
      <c r="E64" s="124"/>
      <c r="F64" s="45"/>
      <c r="G64" s="46"/>
      <c r="H64" s="46"/>
      <c r="I64" s="46"/>
      <c r="J64" s="48"/>
      <c r="K64" s="46"/>
      <c r="L64" s="80">
        <v>1346.14</v>
      </c>
      <c r="M64" s="64"/>
      <c r="N64" s="71">
        <v>32530.14</v>
      </c>
      <c r="AE64" s="42"/>
      <c r="AF64" s="50"/>
      <c r="AK64" s="50" t="s">
        <v>77</v>
      </c>
    </row>
    <row r="65" spans="1:39" s="4" customFormat="1" ht="0" hidden="1" customHeight="1" x14ac:dyDescent="0.25">
      <c r="A65" s="84"/>
      <c r="B65" s="85"/>
      <c r="C65" s="85"/>
      <c r="D65" s="85"/>
      <c r="E65" s="85"/>
      <c r="F65" s="86"/>
      <c r="G65" s="86"/>
      <c r="H65" s="86"/>
      <c r="I65" s="86"/>
      <c r="J65" s="87"/>
      <c r="K65" s="86"/>
      <c r="L65" s="87"/>
      <c r="M65" s="55"/>
      <c r="N65" s="87"/>
      <c r="AE65" s="42"/>
      <c r="AF65" s="50"/>
      <c r="AK65" s="50"/>
    </row>
    <row r="66" spans="1:39" s="4" customFormat="1" ht="11.25" hidden="1" customHeight="1" x14ac:dyDescent="0.25"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7"/>
      <c r="M66" s="107"/>
      <c r="N66" s="107"/>
    </row>
    <row r="67" spans="1:39" s="4" customFormat="1" ht="15" x14ac:dyDescent="0.25">
      <c r="A67" s="88"/>
      <c r="B67" s="89"/>
      <c r="C67" s="124" t="s">
        <v>220</v>
      </c>
      <c r="D67" s="124"/>
      <c r="E67" s="124"/>
      <c r="F67" s="124"/>
      <c r="G67" s="124"/>
      <c r="H67" s="124"/>
      <c r="I67" s="124"/>
      <c r="J67" s="124"/>
      <c r="K67" s="124"/>
      <c r="L67" s="90"/>
      <c r="M67" s="91"/>
      <c r="N67" s="92"/>
      <c r="AL67" s="50" t="s">
        <v>220</v>
      </c>
    </row>
    <row r="68" spans="1:39" s="4" customFormat="1" ht="15" x14ac:dyDescent="0.25">
      <c r="A68" s="93"/>
      <c r="B68" s="52"/>
      <c r="C68" s="122" t="s">
        <v>119</v>
      </c>
      <c r="D68" s="122"/>
      <c r="E68" s="122"/>
      <c r="F68" s="122"/>
      <c r="G68" s="122"/>
      <c r="H68" s="122"/>
      <c r="I68" s="122"/>
      <c r="J68" s="122"/>
      <c r="K68" s="122"/>
      <c r="L68" s="94">
        <v>1146.72</v>
      </c>
      <c r="M68" s="95"/>
      <c r="N68" s="108">
        <v>21601.14</v>
      </c>
      <c r="AL68" s="50"/>
      <c r="AM68" s="3" t="s">
        <v>119</v>
      </c>
    </row>
    <row r="69" spans="1:39" s="4" customFormat="1" ht="15" x14ac:dyDescent="0.25">
      <c r="A69" s="93"/>
      <c r="B69" s="52"/>
      <c r="C69" s="122" t="s">
        <v>120</v>
      </c>
      <c r="D69" s="122"/>
      <c r="E69" s="122"/>
      <c r="F69" s="122"/>
      <c r="G69" s="122"/>
      <c r="H69" s="122"/>
      <c r="I69" s="122"/>
      <c r="J69" s="122"/>
      <c r="K69" s="122"/>
      <c r="L69" s="97"/>
      <c r="M69" s="95"/>
      <c r="N69" s="96"/>
      <c r="AL69" s="50"/>
      <c r="AM69" s="3" t="s">
        <v>120</v>
      </c>
    </row>
    <row r="70" spans="1:39" s="4" customFormat="1" ht="15" x14ac:dyDescent="0.25">
      <c r="A70" s="93"/>
      <c r="B70" s="52"/>
      <c r="C70" s="122" t="s">
        <v>121</v>
      </c>
      <c r="D70" s="122"/>
      <c r="E70" s="122"/>
      <c r="F70" s="122"/>
      <c r="G70" s="122"/>
      <c r="H70" s="122"/>
      <c r="I70" s="122"/>
      <c r="J70" s="122"/>
      <c r="K70" s="122"/>
      <c r="L70" s="98">
        <v>191.08</v>
      </c>
      <c r="M70" s="95"/>
      <c r="N70" s="108">
        <v>8174.4</v>
      </c>
      <c r="AL70" s="50"/>
      <c r="AM70" s="3" t="s">
        <v>121</v>
      </c>
    </row>
    <row r="71" spans="1:39" s="4" customFormat="1" ht="15" x14ac:dyDescent="0.25">
      <c r="A71" s="93"/>
      <c r="B71" s="52"/>
      <c r="C71" s="122" t="s">
        <v>122</v>
      </c>
      <c r="D71" s="122"/>
      <c r="E71" s="122"/>
      <c r="F71" s="122"/>
      <c r="G71" s="122"/>
      <c r="H71" s="122"/>
      <c r="I71" s="122"/>
      <c r="J71" s="122"/>
      <c r="K71" s="122"/>
      <c r="L71" s="98">
        <v>955.64</v>
      </c>
      <c r="M71" s="95"/>
      <c r="N71" s="108">
        <v>13426.74</v>
      </c>
      <c r="AL71" s="50"/>
      <c r="AM71" s="3" t="s">
        <v>122</v>
      </c>
    </row>
    <row r="72" spans="1:39" s="4" customFormat="1" ht="15" x14ac:dyDescent="0.25">
      <c r="A72" s="93"/>
      <c r="B72" s="52"/>
      <c r="C72" s="122" t="s">
        <v>123</v>
      </c>
      <c r="D72" s="122"/>
      <c r="E72" s="122"/>
      <c r="F72" s="122"/>
      <c r="G72" s="122"/>
      <c r="H72" s="122"/>
      <c r="I72" s="122"/>
      <c r="J72" s="122"/>
      <c r="K72" s="122"/>
      <c r="L72" s="98">
        <v>123.2</v>
      </c>
      <c r="M72" s="95"/>
      <c r="N72" s="108">
        <v>5270.49</v>
      </c>
      <c r="AL72" s="50"/>
      <c r="AM72" s="3" t="s">
        <v>123</v>
      </c>
    </row>
    <row r="73" spans="1:39" s="4" customFormat="1" ht="15" x14ac:dyDescent="0.25">
      <c r="A73" s="93"/>
      <c r="B73" s="52"/>
      <c r="C73" s="122" t="s">
        <v>125</v>
      </c>
      <c r="D73" s="122"/>
      <c r="E73" s="122"/>
      <c r="F73" s="122"/>
      <c r="G73" s="122"/>
      <c r="H73" s="122"/>
      <c r="I73" s="122"/>
      <c r="J73" s="122"/>
      <c r="K73" s="122"/>
      <c r="L73" s="94">
        <v>1473.57</v>
      </c>
      <c r="M73" s="95"/>
      <c r="N73" s="108">
        <v>35583.83</v>
      </c>
      <c r="AL73" s="50"/>
      <c r="AM73" s="3" t="s">
        <v>125</v>
      </c>
    </row>
    <row r="74" spans="1:39" s="4" customFormat="1" ht="15" x14ac:dyDescent="0.25">
      <c r="A74" s="93"/>
      <c r="B74" s="52"/>
      <c r="C74" s="122" t="s">
        <v>120</v>
      </c>
      <c r="D74" s="122"/>
      <c r="E74" s="122"/>
      <c r="F74" s="122"/>
      <c r="G74" s="122"/>
      <c r="H74" s="122"/>
      <c r="I74" s="122"/>
      <c r="J74" s="122"/>
      <c r="K74" s="122"/>
      <c r="L74" s="97"/>
      <c r="M74" s="95"/>
      <c r="N74" s="96"/>
      <c r="AL74" s="50"/>
      <c r="AM74" s="3" t="s">
        <v>120</v>
      </c>
    </row>
    <row r="75" spans="1:39" s="4" customFormat="1" ht="15" x14ac:dyDescent="0.25">
      <c r="A75" s="93"/>
      <c r="B75" s="52"/>
      <c r="C75" s="122" t="s">
        <v>126</v>
      </c>
      <c r="D75" s="122"/>
      <c r="E75" s="122"/>
      <c r="F75" s="122"/>
      <c r="G75" s="122"/>
      <c r="H75" s="122"/>
      <c r="I75" s="122"/>
      <c r="J75" s="122"/>
      <c r="K75" s="122"/>
      <c r="L75" s="98">
        <v>191.08</v>
      </c>
      <c r="M75" s="95"/>
      <c r="N75" s="108">
        <v>8174.4</v>
      </c>
      <c r="AL75" s="50"/>
      <c r="AM75" s="3" t="s">
        <v>126</v>
      </c>
    </row>
    <row r="76" spans="1:39" s="4" customFormat="1" ht="15" x14ac:dyDescent="0.25">
      <c r="A76" s="93"/>
      <c r="B76" s="52"/>
      <c r="C76" s="122" t="s">
        <v>127</v>
      </c>
      <c r="D76" s="122"/>
      <c r="E76" s="122"/>
      <c r="F76" s="122"/>
      <c r="G76" s="122"/>
      <c r="H76" s="122"/>
      <c r="I76" s="122"/>
      <c r="J76" s="122"/>
      <c r="K76" s="122"/>
      <c r="L76" s="98">
        <v>955.64</v>
      </c>
      <c r="M76" s="95"/>
      <c r="N76" s="108">
        <v>13426.74</v>
      </c>
      <c r="AL76" s="50"/>
      <c r="AM76" s="3" t="s">
        <v>127</v>
      </c>
    </row>
    <row r="77" spans="1:39" s="4" customFormat="1" ht="15" x14ac:dyDescent="0.25">
      <c r="A77" s="93"/>
      <c r="B77" s="52"/>
      <c r="C77" s="122" t="s">
        <v>128</v>
      </c>
      <c r="D77" s="122"/>
      <c r="E77" s="122"/>
      <c r="F77" s="122"/>
      <c r="G77" s="122"/>
      <c r="H77" s="122"/>
      <c r="I77" s="122"/>
      <c r="J77" s="122"/>
      <c r="K77" s="122"/>
      <c r="L77" s="98">
        <v>123.2</v>
      </c>
      <c r="M77" s="95"/>
      <c r="N77" s="108">
        <v>5270.49</v>
      </c>
      <c r="AL77" s="50"/>
      <c r="AM77" s="3" t="s">
        <v>128</v>
      </c>
    </row>
    <row r="78" spans="1:39" s="4" customFormat="1" ht="15" x14ac:dyDescent="0.25">
      <c r="A78" s="93"/>
      <c r="B78" s="52"/>
      <c r="C78" s="122" t="s">
        <v>130</v>
      </c>
      <c r="D78" s="122"/>
      <c r="E78" s="122"/>
      <c r="F78" s="122"/>
      <c r="G78" s="122"/>
      <c r="H78" s="122"/>
      <c r="I78" s="122"/>
      <c r="J78" s="122"/>
      <c r="K78" s="122"/>
      <c r="L78" s="98">
        <v>326.85000000000002</v>
      </c>
      <c r="M78" s="95"/>
      <c r="N78" s="108">
        <v>13982.69</v>
      </c>
      <c r="AL78" s="50"/>
      <c r="AM78" s="3" t="s">
        <v>130</v>
      </c>
    </row>
    <row r="79" spans="1:39" s="4" customFormat="1" ht="15" x14ac:dyDescent="0.25">
      <c r="A79" s="93"/>
      <c r="B79" s="52"/>
      <c r="C79" s="122" t="s">
        <v>132</v>
      </c>
      <c r="D79" s="122"/>
      <c r="E79" s="122"/>
      <c r="F79" s="122"/>
      <c r="G79" s="122"/>
      <c r="H79" s="122"/>
      <c r="I79" s="122"/>
      <c r="J79" s="122"/>
      <c r="K79" s="122"/>
      <c r="L79" s="98">
        <v>314.27999999999997</v>
      </c>
      <c r="M79" s="95"/>
      <c r="N79" s="108">
        <v>13444.89</v>
      </c>
      <c r="AL79" s="50"/>
      <c r="AM79" s="3" t="s">
        <v>132</v>
      </c>
    </row>
    <row r="80" spans="1:39" s="4" customFormat="1" ht="15" x14ac:dyDescent="0.25">
      <c r="A80" s="93"/>
      <c r="B80" s="52"/>
      <c r="C80" s="122" t="s">
        <v>133</v>
      </c>
      <c r="D80" s="122"/>
      <c r="E80" s="122"/>
      <c r="F80" s="122"/>
      <c r="G80" s="122"/>
      <c r="H80" s="122"/>
      <c r="I80" s="122"/>
      <c r="J80" s="122"/>
      <c r="K80" s="122"/>
      <c r="L80" s="98">
        <v>326.85000000000002</v>
      </c>
      <c r="M80" s="95"/>
      <c r="N80" s="108">
        <v>13982.69</v>
      </c>
      <c r="AL80" s="50"/>
      <c r="AM80" s="3" t="s">
        <v>133</v>
      </c>
    </row>
    <row r="81" spans="1:40" s="4" customFormat="1" ht="15" x14ac:dyDescent="0.25">
      <c r="A81" s="93"/>
      <c r="B81" s="99"/>
      <c r="C81" s="123" t="s">
        <v>221</v>
      </c>
      <c r="D81" s="123"/>
      <c r="E81" s="123"/>
      <c r="F81" s="123"/>
      <c r="G81" s="123"/>
      <c r="H81" s="123"/>
      <c r="I81" s="123"/>
      <c r="J81" s="123"/>
      <c r="K81" s="123"/>
      <c r="L81" s="100">
        <v>1473.57</v>
      </c>
      <c r="M81" s="101"/>
      <c r="N81" s="110">
        <v>35583.83</v>
      </c>
      <c r="AL81" s="50"/>
      <c r="AN81" s="50" t="s">
        <v>221</v>
      </c>
    </row>
    <row r="82" spans="1:40" s="4" customFormat="1" ht="13.5" hidden="1" customHeight="1" x14ac:dyDescent="0.25">
      <c r="B82" s="87"/>
      <c r="C82" s="85"/>
      <c r="D82" s="85"/>
      <c r="E82" s="85"/>
      <c r="F82" s="85"/>
      <c r="G82" s="85"/>
      <c r="H82" s="85"/>
      <c r="I82" s="85"/>
      <c r="J82" s="85"/>
      <c r="K82" s="85"/>
      <c r="L82" s="100"/>
      <c r="M82" s="111"/>
      <c r="N82" s="112"/>
    </row>
    <row r="83" spans="1:40" s="4" customFormat="1" ht="26.25" customHeight="1" x14ac:dyDescent="0.25">
      <c r="A83" s="113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</row>
    <row r="84" spans="1:40" s="8" customFormat="1" x14ac:dyDescent="0.2">
      <c r="A84" s="6"/>
      <c r="B84" s="115" t="s">
        <v>222</v>
      </c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</row>
    <row r="85" spans="1:40" s="8" customFormat="1" ht="13.5" customHeight="1" x14ac:dyDescent="0.2">
      <c r="A85" s="6"/>
      <c r="B85" s="5"/>
      <c r="C85" s="121" t="s">
        <v>223</v>
      </c>
      <c r="D85" s="121"/>
      <c r="E85" s="121"/>
      <c r="F85" s="121"/>
      <c r="G85" s="121"/>
      <c r="H85" s="121"/>
      <c r="I85" s="121"/>
      <c r="J85" s="121"/>
      <c r="K85" s="121"/>
      <c r="L85" s="121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</row>
    <row r="86" spans="1:40" s="8" customFormat="1" ht="12.75" customHeight="1" x14ac:dyDescent="0.2">
      <c r="A86" s="6"/>
      <c r="B86" s="115" t="s">
        <v>224</v>
      </c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</row>
    <row r="87" spans="1:40" s="8" customFormat="1" ht="13.5" customHeight="1" x14ac:dyDescent="0.2">
      <c r="A87" s="6"/>
      <c r="C87" s="121" t="s">
        <v>223</v>
      </c>
      <c r="D87" s="121"/>
      <c r="E87" s="121"/>
      <c r="F87" s="121"/>
      <c r="G87" s="121"/>
      <c r="H87" s="121"/>
      <c r="I87" s="121"/>
      <c r="J87" s="121"/>
      <c r="K87" s="121"/>
      <c r="L87" s="121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</row>
    <row r="88" spans="1:40" s="8" customFormat="1" ht="19.5" customHeight="1" x14ac:dyDescent="0.2">
      <c r="A88" s="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</row>
    <row r="89" spans="1:40" s="4" customFormat="1" ht="22.5" customHeight="1" x14ac:dyDescent="0.25">
      <c r="A89" s="119" t="s">
        <v>225</v>
      </c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06"/>
      <c r="P89" s="106"/>
    </row>
    <row r="90" spans="1:40" s="4" customFormat="1" ht="12.75" customHeight="1" x14ac:dyDescent="0.25">
      <c r="A90" s="119" t="s">
        <v>226</v>
      </c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06"/>
      <c r="P90" s="106"/>
    </row>
    <row r="91" spans="1:40" s="4" customFormat="1" ht="12.75" customHeight="1" x14ac:dyDescent="0.25">
      <c r="A91" s="119" t="s">
        <v>227</v>
      </c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06"/>
      <c r="P91" s="106"/>
    </row>
    <row r="92" spans="1:40" s="4" customFormat="1" ht="19.5" customHeight="1" x14ac:dyDescent="0.25"/>
    <row r="93" spans="1:40" s="4" customFormat="1" ht="15" x14ac:dyDescent="0.25">
      <c r="B93" s="117"/>
      <c r="D93" s="117"/>
      <c r="F93" s="117"/>
    </row>
  </sheetData>
  <mergeCells count="79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J35:L36"/>
    <mergeCell ref="M35:M37"/>
    <mergeCell ref="N35:N37"/>
    <mergeCell ref="C38:E38"/>
    <mergeCell ref="A39:N39"/>
    <mergeCell ref="C40:E40"/>
    <mergeCell ref="C41:N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N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7:K67"/>
    <mergeCell ref="C68:K68"/>
    <mergeCell ref="C69:K69"/>
    <mergeCell ref="C70:K70"/>
    <mergeCell ref="C71:K71"/>
    <mergeCell ref="C72:K72"/>
    <mergeCell ref="C73:K73"/>
    <mergeCell ref="C74:K74"/>
    <mergeCell ref="C75:K75"/>
    <mergeCell ref="C76:K76"/>
    <mergeCell ref="C77:K77"/>
    <mergeCell ref="C78:K78"/>
    <mergeCell ref="C79:K79"/>
    <mergeCell ref="C80:K80"/>
    <mergeCell ref="C81:K81"/>
    <mergeCell ref="C84:L84"/>
    <mergeCell ref="C85:L85"/>
    <mergeCell ref="C86:L86"/>
    <mergeCell ref="C87:L87"/>
    <mergeCell ref="A89:N89"/>
    <mergeCell ref="A90:N90"/>
    <mergeCell ref="A91:N91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9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Q106"/>
  <sheetViews>
    <sheetView topLeftCell="A67" workbookViewId="0">
      <selection activeCell="R31" sqref="R31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1.140625" style="2" customWidth="1"/>
    <col min="10" max="10" width="12.425781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0.42578125" style="3" hidden="1" customWidth="1"/>
    <col min="28" max="31" width="157.85546875" style="3" hidden="1" customWidth="1"/>
    <col min="32" max="36" width="39.5703125" style="3" hidden="1" customWidth="1"/>
    <col min="37" max="39" width="96.5703125" style="3" hidden="1" customWidth="1"/>
    <col min="40" max="40" width="128.5703125" style="3" hidden="1" customWidth="1"/>
    <col min="41" max="43" width="96.5703125" style="3" hidden="1" customWidth="1"/>
    <col min="44" max="16384" width="9.140625" style="2"/>
  </cols>
  <sheetData>
    <row r="1" spans="1:29" s="4" customFormat="1" ht="15" x14ac:dyDescent="0.25">
      <c r="N1" s="5" t="s">
        <v>0</v>
      </c>
    </row>
    <row r="2" spans="1:29" s="4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 t="s">
        <v>1</v>
      </c>
    </row>
    <row r="3" spans="1:29" s="4" customFormat="1" ht="6.75" customHeight="1" x14ac:dyDescent="0.25">
      <c r="A3" s="6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"/>
    </row>
    <row r="4" spans="1:29" s="4" customFormat="1" ht="2.25" customHeight="1" x14ac:dyDescent="0.25">
      <c r="A4" s="9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29" s="4" customFormat="1" ht="11.25" customHeight="1" x14ac:dyDescent="0.25">
      <c r="A5" s="9" t="s">
        <v>2</v>
      </c>
      <c r="B5" s="10"/>
      <c r="C5" s="6"/>
      <c r="E5" s="6"/>
      <c r="F5" s="6"/>
      <c r="G5" s="136" t="s">
        <v>3</v>
      </c>
      <c r="H5" s="136"/>
      <c r="I5" s="136"/>
      <c r="J5" s="136"/>
      <c r="K5" s="136"/>
      <c r="L5" s="136"/>
      <c r="M5" s="136"/>
      <c r="N5" s="136"/>
    </row>
    <row r="6" spans="1:29" s="4" customFormat="1" ht="67.5" customHeight="1" x14ac:dyDescent="0.25">
      <c r="A6" s="9" t="s">
        <v>4</v>
      </c>
      <c r="B6" s="10"/>
      <c r="C6" s="6"/>
      <c r="E6" s="11"/>
      <c r="F6" s="11"/>
      <c r="G6" s="141" t="s">
        <v>5</v>
      </c>
      <c r="H6" s="141"/>
      <c r="I6" s="141"/>
      <c r="J6" s="141"/>
      <c r="K6" s="141"/>
      <c r="L6" s="141"/>
      <c r="M6" s="141"/>
      <c r="N6" s="141"/>
      <c r="V6" s="12" t="s">
        <v>5</v>
      </c>
    </row>
    <row r="7" spans="1:29" s="4" customFormat="1" ht="45" customHeight="1" x14ac:dyDescent="0.25">
      <c r="A7" s="140" t="s">
        <v>6</v>
      </c>
      <c r="B7" s="140"/>
      <c r="C7" s="140"/>
      <c r="D7" s="140"/>
      <c r="E7" s="140"/>
      <c r="F7" s="140"/>
      <c r="G7" s="141" t="s">
        <v>7</v>
      </c>
      <c r="H7" s="141"/>
      <c r="I7" s="141"/>
      <c r="J7" s="141"/>
      <c r="K7" s="141"/>
      <c r="L7" s="141"/>
      <c r="M7" s="141"/>
      <c r="N7" s="141"/>
      <c r="P7" s="13" t="s">
        <v>6</v>
      </c>
      <c r="Q7" s="13" t="s">
        <v>7</v>
      </c>
      <c r="R7" s="14"/>
      <c r="S7" s="14"/>
      <c r="T7" s="14"/>
      <c r="U7" s="14"/>
      <c r="W7" s="12" t="s">
        <v>7</v>
      </c>
    </row>
    <row r="8" spans="1:29" s="4" customFormat="1" ht="67.5" customHeight="1" x14ac:dyDescent="0.25">
      <c r="A8" s="143" t="s">
        <v>8</v>
      </c>
      <c r="B8" s="143"/>
      <c r="C8" s="143"/>
      <c r="D8" s="143"/>
      <c r="E8" s="143"/>
      <c r="F8" s="143"/>
      <c r="G8" s="141"/>
      <c r="H8" s="141"/>
      <c r="I8" s="141"/>
      <c r="J8" s="141"/>
      <c r="K8" s="141"/>
      <c r="L8" s="141"/>
      <c r="M8" s="141"/>
      <c r="N8" s="141"/>
      <c r="P8" s="13" t="s">
        <v>9</v>
      </c>
      <c r="Q8" s="13"/>
      <c r="R8" s="14"/>
      <c r="S8" s="14"/>
      <c r="T8" s="14"/>
      <c r="U8" s="14"/>
      <c r="X8" s="12" t="s">
        <v>10</v>
      </c>
    </row>
    <row r="9" spans="1:29" s="4" customFormat="1" ht="33.75" customHeight="1" x14ac:dyDescent="0.25">
      <c r="A9" s="140" t="s">
        <v>11</v>
      </c>
      <c r="B9" s="140"/>
      <c r="C9" s="140"/>
      <c r="D9" s="140"/>
      <c r="E9" s="140"/>
      <c r="F9" s="140"/>
      <c r="G9" s="141"/>
      <c r="H9" s="141"/>
      <c r="I9" s="141"/>
      <c r="J9" s="141"/>
      <c r="K9" s="141"/>
      <c r="L9" s="141"/>
      <c r="M9" s="141"/>
      <c r="N9" s="141"/>
      <c r="P9" s="13" t="s">
        <v>11</v>
      </c>
      <c r="Q9" s="13"/>
      <c r="R9" s="14"/>
      <c r="S9" s="14"/>
      <c r="T9" s="14"/>
      <c r="U9" s="14"/>
      <c r="Y9" s="12" t="s">
        <v>10</v>
      </c>
    </row>
    <row r="10" spans="1:29" s="4" customFormat="1" ht="11.25" customHeight="1" x14ac:dyDescent="0.25">
      <c r="A10" s="142" t="s">
        <v>12</v>
      </c>
      <c r="B10" s="142"/>
      <c r="C10" s="142"/>
      <c r="D10" s="142"/>
      <c r="E10" s="142"/>
      <c r="F10" s="142"/>
      <c r="G10" s="141"/>
      <c r="H10" s="141"/>
      <c r="I10" s="141"/>
      <c r="J10" s="141"/>
      <c r="K10" s="141"/>
      <c r="L10" s="141"/>
      <c r="M10" s="141"/>
      <c r="N10" s="141"/>
      <c r="Z10" s="12" t="s">
        <v>10</v>
      </c>
    </row>
    <row r="11" spans="1:29" s="4" customFormat="1" ht="15" x14ac:dyDescent="0.25">
      <c r="A11" s="142" t="s">
        <v>13</v>
      </c>
      <c r="B11" s="142"/>
      <c r="C11" s="142"/>
      <c r="D11" s="142"/>
      <c r="E11" s="142"/>
      <c r="F11" s="142"/>
      <c r="G11" s="141"/>
      <c r="H11" s="141"/>
      <c r="I11" s="141"/>
      <c r="J11" s="141"/>
      <c r="K11" s="141"/>
      <c r="L11" s="141"/>
      <c r="M11" s="141"/>
      <c r="N11" s="141"/>
      <c r="AA11" s="12" t="s">
        <v>10</v>
      </c>
    </row>
    <row r="12" spans="1:29" s="4" customFormat="1" ht="3.75" customHeight="1" x14ac:dyDescent="0.25">
      <c r="A12" s="15"/>
      <c r="B12" s="6"/>
      <c r="C12" s="6"/>
      <c r="D12" s="6"/>
      <c r="E12" s="6"/>
      <c r="F12" s="10"/>
      <c r="G12" s="10"/>
      <c r="H12" s="10"/>
      <c r="I12" s="10"/>
      <c r="J12" s="10"/>
      <c r="K12" s="10"/>
      <c r="L12" s="10"/>
      <c r="M12" s="10"/>
      <c r="N12" s="10"/>
    </row>
    <row r="13" spans="1:29" s="4" customFormat="1" ht="23.25" x14ac:dyDescent="0.25">
      <c r="A13" s="138" t="s">
        <v>14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AB13" s="12" t="s">
        <v>14</v>
      </c>
    </row>
    <row r="14" spans="1:29" s="4" customFormat="1" ht="15" x14ac:dyDescent="0.25">
      <c r="A14" s="135" t="s">
        <v>15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29" s="4" customFormat="1" ht="5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9" s="4" customFormat="1" ht="23.25" x14ac:dyDescent="0.25">
      <c r="A16" s="138" t="s">
        <v>14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AC16" s="12" t="s">
        <v>14</v>
      </c>
    </row>
    <row r="17" spans="1:30" s="4" customFormat="1" ht="15" x14ac:dyDescent="0.25">
      <c r="A17" s="135" t="s">
        <v>16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30" s="4" customFormat="1" ht="21" customHeight="1" x14ac:dyDescent="0.25">
      <c r="A18" s="139" t="s">
        <v>305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30" s="4" customFormat="1" ht="3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30" s="4" customFormat="1" ht="15" x14ac:dyDescent="0.25">
      <c r="A20" s="134" t="s">
        <v>306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AD20" s="12" t="s">
        <v>306</v>
      </c>
    </row>
    <row r="21" spans="1:30" s="4" customFormat="1" ht="12" customHeight="1" x14ac:dyDescent="0.25">
      <c r="A21" s="135" t="s">
        <v>19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30" s="4" customFormat="1" ht="12" customHeight="1" x14ac:dyDescent="0.25">
      <c r="A22" s="6" t="s">
        <v>20</v>
      </c>
      <c r="B22" s="18" t="s">
        <v>21</v>
      </c>
      <c r="C22" s="1" t="s">
        <v>22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</row>
    <row r="23" spans="1:30" s="4" customFormat="1" ht="12" customHeight="1" x14ac:dyDescent="0.25">
      <c r="A23" s="6" t="s">
        <v>23</v>
      </c>
      <c r="B23" s="136"/>
      <c r="C23" s="136"/>
      <c r="D23" s="136"/>
      <c r="E23" s="136"/>
      <c r="F23" s="136"/>
      <c r="G23" s="11"/>
      <c r="H23" s="11"/>
      <c r="I23" s="11"/>
      <c r="J23" s="11"/>
      <c r="K23" s="11"/>
      <c r="L23" s="11"/>
      <c r="M23" s="11"/>
      <c r="N23" s="11"/>
    </row>
    <row r="24" spans="1:30" s="4" customFormat="1" ht="15" x14ac:dyDescent="0.25">
      <c r="A24" s="6"/>
      <c r="B24" s="137" t="s">
        <v>24</v>
      </c>
      <c r="C24" s="137"/>
      <c r="D24" s="137"/>
      <c r="E24" s="137"/>
      <c r="F24" s="137"/>
      <c r="G24" s="19"/>
      <c r="H24" s="19"/>
      <c r="I24" s="19"/>
      <c r="J24" s="19"/>
      <c r="K24" s="19"/>
      <c r="L24" s="19"/>
      <c r="M24" s="20"/>
      <c r="N24" s="19"/>
    </row>
    <row r="25" spans="1:30" s="4" customFormat="1" ht="5.25" customHeight="1" x14ac:dyDescent="0.25">
      <c r="A25" s="6"/>
      <c r="B25" s="6"/>
      <c r="C25" s="6"/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30" s="4" customFormat="1" ht="12" customHeight="1" x14ac:dyDescent="0.25">
      <c r="A26" s="22" t="s">
        <v>25</v>
      </c>
      <c r="B26" s="6"/>
      <c r="C26" s="6"/>
      <c r="D26" s="23" t="s">
        <v>26</v>
      </c>
      <c r="E26" s="24"/>
      <c r="F26" s="25"/>
      <c r="G26" s="26"/>
      <c r="H26" s="26"/>
      <c r="I26" s="26"/>
      <c r="J26" s="26"/>
      <c r="K26" s="26"/>
      <c r="L26" s="26"/>
      <c r="M26" s="26"/>
      <c r="N26" s="26"/>
    </row>
    <row r="27" spans="1:30" s="4" customFormat="1" ht="7.5" customHeight="1" x14ac:dyDescent="0.25">
      <c r="A27" s="6"/>
      <c r="B27" s="8"/>
      <c r="C27" s="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30" s="4" customFormat="1" ht="12" customHeight="1" x14ac:dyDescent="0.25">
      <c r="A28" s="22" t="s">
        <v>27</v>
      </c>
      <c r="B28" s="8"/>
      <c r="C28" s="28">
        <v>1681.74</v>
      </c>
      <c r="D28" s="29" t="s">
        <v>307</v>
      </c>
      <c r="E28" s="30" t="s">
        <v>29</v>
      </c>
      <c r="G28" s="8"/>
      <c r="H28" s="8"/>
      <c r="I28" s="8"/>
      <c r="J28" s="8"/>
      <c r="K28" s="8"/>
      <c r="L28" s="31"/>
      <c r="M28" s="31"/>
      <c r="N28" s="8"/>
    </row>
    <row r="29" spans="1:30" s="4" customFormat="1" ht="11.25" customHeight="1" x14ac:dyDescent="0.25">
      <c r="A29" s="6"/>
      <c r="B29" s="32" t="s">
        <v>30</v>
      </c>
      <c r="C29" s="33"/>
      <c r="D29" s="34"/>
      <c r="E29" s="30"/>
      <c r="G29" s="8"/>
    </row>
    <row r="30" spans="1:30" s="4" customFormat="1" ht="12" customHeight="1" x14ac:dyDescent="0.25">
      <c r="A30" s="6"/>
      <c r="B30" s="35" t="s">
        <v>31</v>
      </c>
      <c r="C30" s="28">
        <v>37.53</v>
      </c>
      <c r="D30" s="29" t="s">
        <v>308</v>
      </c>
      <c r="E30" s="30" t="s">
        <v>29</v>
      </c>
      <c r="G30" s="8" t="s">
        <v>33</v>
      </c>
      <c r="I30" s="8"/>
      <c r="J30" s="8"/>
      <c r="K30" s="8"/>
      <c r="L30" s="28">
        <v>13.03</v>
      </c>
      <c r="M30" s="36" t="s">
        <v>309</v>
      </c>
      <c r="N30" s="30" t="s">
        <v>29</v>
      </c>
    </row>
    <row r="31" spans="1:30" s="4" customFormat="1" ht="12" customHeight="1" x14ac:dyDescent="0.25">
      <c r="A31" s="6"/>
      <c r="B31" s="35" t="s">
        <v>35</v>
      </c>
      <c r="C31" s="28">
        <v>0</v>
      </c>
      <c r="D31" s="37" t="s">
        <v>43</v>
      </c>
      <c r="E31" s="30" t="s">
        <v>29</v>
      </c>
      <c r="G31" s="8" t="s">
        <v>37</v>
      </c>
      <c r="I31" s="8"/>
      <c r="J31" s="8"/>
      <c r="K31" s="8"/>
      <c r="L31" s="263"/>
      <c r="M31" s="262">
        <v>31.2</v>
      </c>
      <c r="N31" s="30" t="s">
        <v>38</v>
      </c>
    </row>
    <row r="32" spans="1:30" s="4" customFormat="1" ht="12" customHeight="1" x14ac:dyDescent="0.25">
      <c r="A32" s="6"/>
      <c r="B32" s="35" t="s">
        <v>39</v>
      </c>
      <c r="C32" s="28">
        <v>1644.21</v>
      </c>
      <c r="D32" s="37" t="s">
        <v>310</v>
      </c>
      <c r="E32" s="30" t="s">
        <v>29</v>
      </c>
      <c r="G32" s="8" t="s">
        <v>41</v>
      </c>
      <c r="I32" s="8"/>
      <c r="J32" s="8"/>
      <c r="K32" s="8"/>
      <c r="M32" s="28">
        <v>4.93</v>
      </c>
      <c r="N32" s="30" t="s">
        <v>38</v>
      </c>
    </row>
    <row r="33" spans="1:35" s="4" customFormat="1" ht="12" customHeight="1" x14ac:dyDescent="0.25">
      <c r="A33" s="6"/>
      <c r="B33" s="35" t="s">
        <v>42</v>
      </c>
      <c r="C33" s="28">
        <v>0</v>
      </c>
      <c r="D33" s="29" t="s">
        <v>43</v>
      </c>
      <c r="E33" s="30" t="s">
        <v>29</v>
      </c>
      <c r="G33" s="8"/>
      <c r="H33" s="8"/>
      <c r="I33" s="8"/>
      <c r="J33" s="8"/>
      <c r="K33" s="8"/>
      <c r="L33" s="132" t="s">
        <v>44</v>
      </c>
      <c r="M33" s="132"/>
      <c r="N33" s="8"/>
    </row>
    <row r="34" spans="1:35" s="4" customFormat="1" ht="7.5" customHeight="1" x14ac:dyDescent="0.25">
      <c r="A34" s="38"/>
    </row>
    <row r="35" spans="1:35" s="4" customFormat="1" ht="23.25" customHeight="1" x14ac:dyDescent="0.25">
      <c r="A35" s="133" t="s">
        <v>45</v>
      </c>
      <c r="B35" s="130" t="s">
        <v>46</v>
      </c>
      <c r="C35" s="130" t="s">
        <v>47</v>
      </c>
      <c r="D35" s="130"/>
      <c r="E35" s="130"/>
      <c r="F35" s="130" t="s">
        <v>48</v>
      </c>
      <c r="G35" s="130" t="s">
        <v>49</v>
      </c>
      <c r="H35" s="130"/>
      <c r="I35" s="130"/>
      <c r="J35" s="130" t="s">
        <v>50</v>
      </c>
      <c r="K35" s="130"/>
      <c r="L35" s="130"/>
      <c r="M35" s="130" t="s">
        <v>51</v>
      </c>
      <c r="N35" s="130" t="s">
        <v>52</v>
      </c>
    </row>
    <row r="36" spans="1:35" s="4" customFormat="1" ht="28.5" customHeight="1" x14ac:dyDescent="0.25">
      <c r="A36" s="133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35" s="4" customFormat="1" ht="45" x14ac:dyDescent="0.25">
      <c r="A37" s="133"/>
      <c r="B37" s="130"/>
      <c r="C37" s="130"/>
      <c r="D37" s="130"/>
      <c r="E37" s="130"/>
      <c r="F37" s="130"/>
      <c r="G37" s="39" t="s">
        <v>53</v>
      </c>
      <c r="H37" s="39" t="s">
        <v>54</v>
      </c>
      <c r="I37" s="39" t="s">
        <v>55</v>
      </c>
      <c r="J37" s="39" t="s">
        <v>53</v>
      </c>
      <c r="K37" s="39" t="s">
        <v>54</v>
      </c>
      <c r="L37" s="39" t="s">
        <v>56</v>
      </c>
      <c r="M37" s="130"/>
      <c r="N37" s="130"/>
    </row>
    <row r="38" spans="1:35" s="4" customFormat="1" ht="15" x14ac:dyDescent="0.25">
      <c r="A38" s="40">
        <v>1</v>
      </c>
      <c r="B38" s="41">
        <v>2</v>
      </c>
      <c r="C38" s="131">
        <v>3</v>
      </c>
      <c r="D38" s="131"/>
      <c r="E38" s="131"/>
      <c r="F38" s="41">
        <v>4</v>
      </c>
      <c r="G38" s="41">
        <v>5</v>
      </c>
      <c r="H38" s="41">
        <v>6</v>
      </c>
      <c r="I38" s="41">
        <v>7</v>
      </c>
      <c r="J38" s="41">
        <v>8</v>
      </c>
      <c r="K38" s="41">
        <v>9</v>
      </c>
      <c r="L38" s="41">
        <v>10</v>
      </c>
      <c r="M38" s="41">
        <v>11</v>
      </c>
      <c r="N38" s="41">
        <v>12</v>
      </c>
    </row>
    <row r="39" spans="1:35" s="4" customFormat="1" ht="15" x14ac:dyDescent="0.25">
      <c r="A39" s="126" t="s">
        <v>57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8"/>
      <c r="AE39" s="42" t="s">
        <v>57</v>
      </c>
    </row>
    <row r="40" spans="1:35" s="4" customFormat="1" ht="45.75" x14ac:dyDescent="0.25">
      <c r="A40" s="43" t="s">
        <v>58</v>
      </c>
      <c r="B40" s="44" t="s">
        <v>237</v>
      </c>
      <c r="C40" s="124" t="s">
        <v>238</v>
      </c>
      <c r="D40" s="124"/>
      <c r="E40" s="124"/>
      <c r="F40" s="45" t="s">
        <v>94</v>
      </c>
      <c r="G40" s="46"/>
      <c r="H40" s="46"/>
      <c r="I40" s="47">
        <v>1</v>
      </c>
      <c r="J40" s="48"/>
      <c r="K40" s="46"/>
      <c r="L40" s="48"/>
      <c r="M40" s="46"/>
      <c r="N40" s="49"/>
      <c r="AE40" s="42"/>
      <c r="AF40" s="50" t="s">
        <v>238</v>
      </c>
    </row>
    <row r="41" spans="1:35" s="4" customFormat="1" ht="15" x14ac:dyDescent="0.25">
      <c r="A41" s="51"/>
      <c r="B41" s="52" t="s">
        <v>58</v>
      </c>
      <c r="C41" s="122" t="s">
        <v>62</v>
      </c>
      <c r="D41" s="122"/>
      <c r="E41" s="122"/>
      <c r="F41" s="54"/>
      <c r="G41" s="55"/>
      <c r="H41" s="55"/>
      <c r="I41" s="55"/>
      <c r="J41" s="56">
        <v>304.51</v>
      </c>
      <c r="K41" s="55"/>
      <c r="L41" s="56">
        <v>304.51</v>
      </c>
      <c r="M41" s="57">
        <v>42.78</v>
      </c>
      <c r="N41" s="59">
        <v>13026.94</v>
      </c>
      <c r="AE41" s="42"/>
      <c r="AF41" s="50"/>
      <c r="AG41" s="3" t="s">
        <v>62</v>
      </c>
    </row>
    <row r="42" spans="1:35" s="4" customFormat="1" ht="15" x14ac:dyDescent="0.25">
      <c r="A42" s="51"/>
      <c r="B42" s="52" t="s">
        <v>63</v>
      </c>
      <c r="C42" s="122" t="s">
        <v>64</v>
      </c>
      <c r="D42" s="122"/>
      <c r="E42" s="122"/>
      <c r="F42" s="54"/>
      <c r="G42" s="55"/>
      <c r="H42" s="55"/>
      <c r="I42" s="55"/>
      <c r="J42" s="56">
        <v>568.91999999999996</v>
      </c>
      <c r="K42" s="55"/>
      <c r="L42" s="56">
        <v>568.91999999999996</v>
      </c>
      <c r="M42" s="57">
        <v>14.05</v>
      </c>
      <c r="N42" s="59">
        <v>7993.33</v>
      </c>
      <c r="AE42" s="42"/>
      <c r="AF42" s="50"/>
      <c r="AG42" s="3" t="s">
        <v>64</v>
      </c>
    </row>
    <row r="43" spans="1:35" s="4" customFormat="1" ht="15" x14ac:dyDescent="0.25">
      <c r="A43" s="51"/>
      <c r="B43" s="52" t="s">
        <v>65</v>
      </c>
      <c r="C43" s="122" t="s">
        <v>66</v>
      </c>
      <c r="D43" s="122"/>
      <c r="E43" s="122"/>
      <c r="F43" s="54"/>
      <c r="G43" s="55"/>
      <c r="H43" s="55"/>
      <c r="I43" s="55"/>
      <c r="J43" s="56">
        <v>66.56</v>
      </c>
      <c r="K43" s="55"/>
      <c r="L43" s="56">
        <v>66.56</v>
      </c>
      <c r="M43" s="57">
        <v>42.78</v>
      </c>
      <c r="N43" s="59">
        <v>2847.44</v>
      </c>
      <c r="AE43" s="42"/>
      <c r="AF43" s="50"/>
      <c r="AG43" s="3" t="s">
        <v>66</v>
      </c>
    </row>
    <row r="44" spans="1:35" s="4" customFormat="1" ht="15" x14ac:dyDescent="0.25">
      <c r="A44" s="60"/>
      <c r="B44" s="52"/>
      <c r="C44" s="122" t="s">
        <v>67</v>
      </c>
      <c r="D44" s="122"/>
      <c r="E44" s="122"/>
      <c r="F44" s="54" t="s">
        <v>68</v>
      </c>
      <c r="G44" s="72">
        <v>31.2</v>
      </c>
      <c r="H44" s="55"/>
      <c r="I44" s="72">
        <v>31.2</v>
      </c>
      <c r="J44" s="61"/>
      <c r="K44" s="55"/>
      <c r="L44" s="61"/>
      <c r="M44" s="55"/>
      <c r="N44" s="62"/>
      <c r="AE44" s="42"/>
      <c r="AF44" s="50"/>
      <c r="AH44" s="3" t="s">
        <v>67</v>
      </c>
    </row>
    <row r="45" spans="1:35" s="4" customFormat="1" ht="15" x14ac:dyDescent="0.25">
      <c r="A45" s="60"/>
      <c r="B45" s="52"/>
      <c r="C45" s="122" t="s">
        <v>69</v>
      </c>
      <c r="D45" s="122"/>
      <c r="E45" s="122"/>
      <c r="F45" s="54" t="s">
        <v>68</v>
      </c>
      <c r="G45" s="57">
        <v>4.93</v>
      </c>
      <c r="H45" s="55"/>
      <c r="I45" s="57">
        <v>4.93</v>
      </c>
      <c r="J45" s="61"/>
      <c r="K45" s="55"/>
      <c r="L45" s="61"/>
      <c r="M45" s="55"/>
      <c r="N45" s="62"/>
      <c r="AE45" s="42"/>
      <c r="AF45" s="50"/>
      <c r="AH45" s="3" t="s">
        <v>69</v>
      </c>
    </row>
    <row r="46" spans="1:35" s="4" customFormat="1" ht="15" x14ac:dyDescent="0.25">
      <c r="A46" s="51"/>
      <c r="B46" s="52"/>
      <c r="C46" s="129" t="s">
        <v>70</v>
      </c>
      <c r="D46" s="129"/>
      <c r="E46" s="129"/>
      <c r="F46" s="63"/>
      <c r="G46" s="64"/>
      <c r="H46" s="64"/>
      <c r="I46" s="64"/>
      <c r="J46" s="65">
        <v>873.43</v>
      </c>
      <c r="K46" s="64"/>
      <c r="L46" s="65">
        <v>873.43</v>
      </c>
      <c r="M46" s="64"/>
      <c r="N46" s="66">
        <v>21020.27</v>
      </c>
      <c r="AE46" s="42"/>
      <c r="AF46" s="50"/>
      <c r="AI46" s="3" t="s">
        <v>70</v>
      </c>
    </row>
    <row r="47" spans="1:35" s="4" customFormat="1" ht="15" x14ac:dyDescent="0.25">
      <c r="A47" s="60"/>
      <c r="B47" s="52"/>
      <c r="C47" s="122" t="s">
        <v>71</v>
      </c>
      <c r="D47" s="122"/>
      <c r="E47" s="122"/>
      <c r="F47" s="54"/>
      <c r="G47" s="55"/>
      <c r="H47" s="55"/>
      <c r="I47" s="55"/>
      <c r="J47" s="61"/>
      <c r="K47" s="55"/>
      <c r="L47" s="56">
        <v>371.07</v>
      </c>
      <c r="M47" s="55"/>
      <c r="N47" s="59">
        <v>15874.38</v>
      </c>
      <c r="AE47" s="42"/>
      <c r="AF47" s="50"/>
      <c r="AH47" s="3" t="s">
        <v>71</v>
      </c>
    </row>
    <row r="48" spans="1:35" s="4" customFormat="1" ht="22.5" x14ac:dyDescent="0.25">
      <c r="A48" s="60"/>
      <c r="B48" s="52" t="s">
        <v>72</v>
      </c>
      <c r="C48" s="122" t="s">
        <v>73</v>
      </c>
      <c r="D48" s="122"/>
      <c r="E48" s="122"/>
      <c r="F48" s="54" t="s">
        <v>74</v>
      </c>
      <c r="G48" s="67">
        <v>104</v>
      </c>
      <c r="H48" s="55"/>
      <c r="I48" s="67">
        <v>104</v>
      </c>
      <c r="J48" s="61"/>
      <c r="K48" s="55"/>
      <c r="L48" s="56">
        <v>385.91</v>
      </c>
      <c r="M48" s="55"/>
      <c r="N48" s="59">
        <v>16509.36</v>
      </c>
      <c r="AE48" s="42"/>
      <c r="AF48" s="50"/>
      <c r="AH48" s="3" t="s">
        <v>73</v>
      </c>
    </row>
    <row r="49" spans="1:38" s="4" customFormat="1" ht="22.5" x14ac:dyDescent="0.25">
      <c r="A49" s="60"/>
      <c r="B49" s="52" t="s">
        <v>75</v>
      </c>
      <c r="C49" s="122" t="s">
        <v>76</v>
      </c>
      <c r="D49" s="122"/>
      <c r="E49" s="122"/>
      <c r="F49" s="54" t="s">
        <v>74</v>
      </c>
      <c r="G49" s="67">
        <v>0</v>
      </c>
      <c r="H49" s="55"/>
      <c r="I49" s="67">
        <v>0</v>
      </c>
      <c r="J49" s="61"/>
      <c r="K49" s="55"/>
      <c r="L49" s="61"/>
      <c r="M49" s="55"/>
      <c r="N49" s="62"/>
      <c r="AE49" s="42"/>
      <c r="AF49" s="50"/>
      <c r="AH49" s="3" t="s">
        <v>76</v>
      </c>
    </row>
    <row r="50" spans="1:38" s="4" customFormat="1" ht="15" x14ac:dyDescent="0.25">
      <c r="A50" s="68"/>
      <c r="B50" s="69"/>
      <c r="C50" s="124" t="s">
        <v>77</v>
      </c>
      <c r="D50" s="124"/>
      <c r="E50" s="124"/>
      <c r="F50" s="45"/>
      <c r="G50" s="46"/>
      <c r="H50" s="46"/>
      <c r="I50" s="46"/>
      <c r="J50" s="48"/>
      <c r="K50" s="46"/>
      <c r="L50" s="80">
        <v>1259.3399999999999</v>
      </c>
      <c r="M50" s="64"/>
      <c r="N50" s="71">
        <v>37529.629999999997</v>
      </c>
      <c r="AE50" s="42"/>
      <c r="AF50" s="50"/>
      <c r="AJ50" s="50" t="s">
        <v>77</v>
      </c>
    </row>
    <row r="51" spans="1:38" s="4" customFormat="1" ht="0" hidden="1" customHeight="1" x14ac:dyDescent="0.25">
      <c r="A51" s="84"/>
      <c r="B51" s="85"/>
      <c r="C51" s="85"/>
      <c r="D51" s="85"/>
      <c r="E51" s="85"/>
      <c r="F51" s="86"/>
      <c r="G51" s="86"/>
      <c r="H51" s="86"/>
      <c r="I51" s="86"/>
      <c r="J51" s="87"/>
      <c r="K51" s="86"/>
      <c r="L51" s="87"/>
      <c r="M51" s="55"/>
      <c r="N51" s="87"/>
      <c r="AE51" s="42"/>
      <c r="AF51" s="50"/>
      <c r="AJ51" s="50"/>
    </row>
    <row r="52" spans="1:38" s="4" customFormat="1" ht="15" x14ac:dyDescent="0.25">
      <c r="A52" s="88"/>
      <c r="B52" s="89"/>
      <c r="C52" s="124" t="s">
        <v>118</v>
      </c>
      <c r="D52" s="124"/>
      <c r="E52" s="124"/>
      <c r="F52" s="124"/>
      <c r="G52" s="124"/>
      <c r="H52" s="124"/>
      <c r="I52" s="124"/>
      <c r="J52" s="124"/>
      <c r="K52" s="124"/>
      <c r="L52" s="90"/>
      <c r="M52" s="91"/>
      <c r="N52" s="92"/>
      <c r="AE52" s="42"/>
      <c r="AF52" s="50"/>
      <c r="AJ52" s="50"/>
      <c r="AK52" s="50" t="s">
        <v>118</v>
      </c>
    </row>
    <row r="53" spans="1:38" s="4" customFormat="1" ht="15" x14ac:dyDescent="0.25">
      <c r="A53" s="93"/>
      <c r="B53" s="52"/>
      <c r="C53" s="122" t="s">
        <v>119</v>
      </c>
      <c r="D53" s="122"/>
      <c r="E53" s="122"/>
      <c r="F53" s="122"/>
      <c r="G53" s="122"/>
      <c r="H53" s="122"/>
      <c r="I53" s="122"/>
      <c r="J53" s="122"/>
      <c r="K53" s="122"/>
      <c r="L53" s="98">
        <v>873.43</v>
      </c>
      <c r="M53" s="95"/>
      <c r="N53" s="96"/>
      <c r="AE53" s="42"/>
      <c r="AF53" s="50"/>
      <c r="AJ53" s="50"/>
      <c r="AK53" s="50"/>
      <c r="AL53" s="3" t="s">
        <v>119</v>
      </c>
    </row>
    <row r="54" spans="1:38" s="4" customFormat="1" ht="15" x14ac:dyDescent="0.25">
      <c r="A54" s="93"/>
      <c r="B54" s="52"/>
      <c r="C54" s="122" t="s">
        <v>120</v>
      </c>
      <c r="D54" s="122"/>
      <c r="E54" s="122"/>
      <c r="F54" s="122"/>
      <c r="G54" s="122"/>
      <c r="H54" s="122"/>
      <c r="I54" s="122"/>
      <c r="J54" s="122"/>
      <c r="K54" s="122"/>
      <c r="L54" s="97"/>
      <c r="M54" s="95"/>
      <c r="N54" s="96"/>
      <c r="AE54" s="42"/>
      <c r="AF54" s="50"/>
      <c r="AJ54" s="50"/>
      <c r="AK54" s="50"/>
      <c r="AL54" s="3" t="s">
        <v>120</v>
      </c>
    </row>
    <row r="55" spans="1:38" s="4" customFormat="1" ht="15" x14ac:dyDescent="0.25">
      <c r="A55" s="93"/>
      <c r="B55" s="52"/>
      <c r="C55" s="122" t="s">
        <v>121</v>
      </c>
      <c r="D55" s="122"/>
      <c r="E55" s="122"/>
      <c r="F55" s="122"/>
      <c r="G55" s="122"/>
      <c r="H55" s="122"/>
      <c r="I55" s="122"/>
      <c r="J55" s="122"/>
      <c r="K55" s="122"/>
      <c r="L55" s="98">
        <v>304.51</v>
      </c>
      <c r="M55" s="95"/>
      <c r="N55" s="96"/>
      <c r="AE55" s="42"/>
      <c r="AF55" s="50"/>
      <c r="AJ55" s="50"/>
      <c r="AK55" s="50"/>
      <c r="AL55" s="3" t="s">
        <v>121</v>
      </c>
    </row>
    <row r="56" spans="1:38" s="4" customFormat="1" ht="15" x14ac:dyDescent="0.25">
      <c r="A56" s="93"/>
      <c r="B56" s="52"/>
      <c r="C56" s="122" t="s">
        <v>122</v>
      </c>
      <c r="D56" s="122"/>
      <c r="E56" s="122"/>
      <c r="F56" s="122"/>
      <c r="G56" s="122"/>
      <c r="H56" s="122"/>
      <c r="I56" s="122"/>
      <c r="J56" s="122"/>
      <c r="K56" s="122"/>
      <c r="L56" s="98">
        <v>568.91999999999996</v>
      </c>
      <c r="M56" s="95"/>
      <c r="N56" s="96"/>
      <c r="AE56" s="42"/>
      <c r="AF56" s="50"/>
      <c r="AJ56" s="50"/>
      <c r="AK56" s="50"/>
      <c r="AL56" s="3" t="s">
        <v>122</v>
      </c>
    </row>
    <row r="57" spans="1:38" s="4" customFormat="1" ht="15" x14ac:dyDescent="0.25">
      <c r="A57" s="93"/>
      <c r="B57" s="52"/>
      <c r="C57" s="122" t="s">
        <v>123</v>
      </c>
      <c r="D57" s="122"/>
      <c r="E57" s="122"/>
      <c r="F57" s="122"/>
      <c r="G57" s="122"/>
      <c r="H57" s="122"/>
      <c r="I57" s="122"/>
      <c r="J57" s="122"/>
      <c r="K57" s="122"/>
      <c r="L57" s="98">
        <v>66.56</v>
      </c>
      <c r="M57" s="95"/>
      <c r="N57" s="96"/>
      <c r="AE57" s="42"/>
      <c r="AF57" s="50"/>
      <c r="AJ57" s="50"/>
      <c r="AK57" s="50"/>
      <c r="AL57" s="3" t="s">
        <v>123</v>
      </c>
    </row>
    <row r="58" spans="1:38" s="4" customFormat="1" ht="15" x14ac:dyDescent="0.25">
      <c r="A58" s="93"/>
      <c r="B58" s="52"/>
      <c r="C58" s="122" t="s">
        <v>125</v>
      </c>
      <c r="D58" s="122"/>
      <c r="E58" s="122"/>
      <c r="F58" s="122"/>
      <c r="G58" s="122"/>
      <c r="H58" s="122"/>
      <c r="I58" s="122"/>
      <c r="J58" s="122"/>
      <c r="K58" s="122"/>
      <c r="L58" s="94">
        <v>1259.3399999999999</v>
      </c>
      <c r="M58" s="95"/>
      <c r="N58" s="96"/>
      <c r="AE58" s="42"/>
      <c r="AF58" s="50"/>
      <c r="AJ58" s="50"/>
      <c r="AK58" s="50"/>
      <c r="AL58" s="3" t="s">
        <v>125</v>
      </c>
    </row>
    <row r="59" spans="1:38" s="4" customFormat="1" ht="15" x14ac:dyDescent="0.25">
      <c r="A59" s="93"/>
      <c r="B59" s="52"/>
      <c r="C59" s="122" t="s">
        <v>120</v>
      </c>
      <c r="D59" s="122"/>
      <c r="E59" s="122"/>
      <c r="F59" s="122"/>
      <c r="G59" s="122"/>
      <c r="H59" s="122"/>
      <c r="I59" s="122"/>
      <c r="J59" s="122"/>
      <c r="K59" s="122"/>
      <c r="L59" s="97"/>
      <c r="M59" s="95"/>
      <c r="N59" s="96"/>
      <c r="AE59" s="42"/>
      <c r="AF59" s="50"/>
      <c r="AJ59" s="50"/>
      <c r="AK59" s="50"/>
      <c r="AL59" s="3" t="s">
        <v>120</v>
      </c>
    </row>
    <row r="60" spans="1:38" s="4" customFormat="1" ht="15" x14ac:dyDescent="0.25">
      <c r="A60" s="93"/>
      <c r="B60" s="52"/>
      <c r="C60" s="122" t="s">
        <v>126</v>
      </c>
      <c r="D60" s="122"/>
      <c r="E60" s="122"/>
      <c r="F60" s="122"/>
      <c r="G60" s="122"/>
      <c r="H60" s="122"/>
      <c r="I60" s="122"/>
      <c r="J60" s="122"/>
      <c r="K60" s="122"/>
      <c r="L60" s="98">
        <v>304.51</v>
      </c>
      <c r="M60" s="95"/>
      <c r="N60" s="96"/>
      <c r="AE60" s="42"/>
      <c r="AF60" s="50"/>
      <c r="AJ60" s="50"/>
      <c r="AK60" s="50"/>
      <c r="AL60" s="3" t="s">
        <v>126</v>
      </c>
    </row>
    <row r="61" spans="1:38" s="4" customFormat="1" ht="15" x14ac:dyDescent="0.25">
      <c r="A61" s="93"/>
      <c r="B61" s="52"/>
      <c r="C61" s="122" t="s">
        <v>127</v>
      </c>
      <c r="D61" s="122"/>
      <c r="E61" s="122"/>
      <c r="F61" s="122"/>
      <c r="G61" s="122"/>
      <c r="H61" s="122"/>
      <c r="I61" s="122"/>
      <c r="J61" s="122"/>
      <c r="K61" s="122"/>
      <c r="L61" s="98">
        <v>568.91999999999996</v>
      </c>
      <c r="M61" s="95"/>
      <c r="N61" s="96"/>
      <c r="AE61" s="42"/>
      <c r="AF61" s="50"/>
      <c r="AJ61" s="50"/>
      <c r="AK61" s="50"/>
      <c r="AL61" s="3" t="s">
        <v>127</v>
      </c>
    </row>
    <row r="62" spans="1:38" s="4" customFormat="1" ht="15" x14ac:dyDescent="0.25">
      <c r="A62" s="93"/>
      <c r="B62" s="52"/>
      <c r="C62" s="122" t="s">
        <v>128</v>
      </c>
      <c r="D62" s="122"/>
      <c r="E62" s="122"/>
      <c r="F62" s="122"/>
      <c r="G62" s="122"/>
      <c r="H62" s="122"/>
      <c r="I62" s="122"/>
      <c r="J62" s="122"/>
      <c r="K62" s="122"/>
      <c r="L62" s="98">
        <v>66.56</v>
      </c>
      <c r="M62" s="95"/>
      <c r="N62" s="96"/>
      <c r="AE62" s="42"/>
      <c r="AF62" s="50"/>
      <c r="AJ62" s="50"/>
      <c r="AK62" s="50"/>
      <c r="AL62" s="3" t="s">
        <v>128</v>
      </c>
    </row>
    <row r="63" spans="1:38" s="4" customFormat="1" ht="15" x14ac:dyDescent="0.25">
      <c r="A63" s="93"/>
      <c r="B63" s="52"/>
      <c r="C63" s="122" t="s">
        <v>130</v>
      </c>
      <c r="D63" s="122"/>
      <c r="E63" s="122"/>
      <c r="F63" s="122"/>
      <c r="G63" s="122"/>
      <c r="H63" s="122"/>
      <c r="I63" s="122"/>
      <c r="J63" s="122"/>
      <c r="K63" s="122"/>
      <c r="L63" s="98">
        <v>385.91</v>
      </c>
      <c r="M63" s="95"/>
      <c r="N63" s="96"/>
      <c r="AE63" s="42"/>
      <c r="AF63" s="50"/>
      <c r="AJ63" s="50"/>
      <c r="AK63" s="50"/>
      <c r="AL63" s="3" t="s">
        <v>130</v>
      </c>
    </row>
    <row r="64" spans="1:38" s="4" customFormat="1" ht="15" x14ac:dyDescent="0.25">
      <c r="A64" s="93"/>
      <c r="B64" s="52"/>
      <c r="C64" s="122" t="s">
        <v>132</v>
      </c>
      <c r="D64" s="122"/>
      <c r="E64" s="122"/>
      <c r="F64" s="122"/>
      <c r="G64" s="122"/>
      <c r="H64" s="122"/>
      <c r="I64" s="122"/>
      <c r="J64" s="122"/>
      <c r="K64" s="122"/>
      <c r="L64" s="98">
        <v>371.07</v>
      </c>
      <c r="M64" s="95"/>
      <c r="N64" s="96"/>
      <c r="AE64" s="42"/>
      <c r="AF64" s="50"/>
      <c r="AJ64" s="50"/>
      <c r="AK64" s="50"/>
      <c r="AL64" s="3" t="s">
        <v>132</v>
      </c>
    </row>
    <row r="65" spans="1:42" s="4" customFormat="1" ht="15" x14ac:dyDescent="0.25">
      <c r="A65" s="93"/>
      <c r="B65" s="52"/>
      <c r="C65" s="122" t="s">
        <v>133</v>
      </c>
      <c r="D65" s="122"/>
      <c r="E65" s="122"/>
      <c r="F65" s="122"/>
      <c r="G65" s="122"/>
      <c r="H65" s="122"/>
      <c r="I65" s="122"/>
      <c r="J65" s="122"/>
      <c r="K65" s="122"/>
      <c r="L65" s="98">
        <v>385.91</v>
      </c>
      <c r="M65" s="95"/>
      <c r="N65" s="96"/>
      <c r="AE65" s="42"/>
      <c r="AF65" s="50"/>
      <c r="AJ65" s="50"/>
      <c r="AK65" s="50"/>
      <c r="AL65" s="3" t="s">
        <v>133</v>
      </c>
    </row>
    <row r="66" spans="1:42" s="4" customFormat="1" ht="15" x14ac:dyDescent="0.25">
      <c r="A66" s="93"/>
      <c r="B66" s="99"/>
      <c r="C66" s="123" t="s">
        <v>134</v>
      </c>
      <c r="D66" s="123"/>
      <c r="E66" s="123"/>
      <c r="F66" s="123"/>
      <c r="G66" s="123"/>
      <c r="H66" s="123"/>
      <c r="I66" s="123"/>
      <c r="J66" s="123"/>
      <c r="K66" s="123"/>
      <c r="L66" s="100">
        <v>1259.3399999999999</v>
      </c>
      <c r="M66" s="101"/>
      <c r="N66" s="102"/>
      <c r="AE66" s="42"/>
      <c r="AF66" s="50"/>
      <c r="AJ66" s="50"/>
      <c r="AK66" s="50"/>
      <c r="AM66" s="50" t="s">
        <v>134</v>
      </c>
    </row>
    <row r="67" spans="1:42" s="4" customFormat="1" ht="15" x14ac:dyDescent="0.25">
      <c r="A67" s="126" t="s">
        <v>242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8"/>
      <c r="AE67" s="42" t="s">
        <v>242</v>
      </c>
      <c r="AF67" s="50"/>
      <c r="AJ67" s="50"/>
      <c r="AK67" s="50"/>
      <c r="AM67" s="50"/>
    </row>
    <row r="68" spans="1:42" s="4" customFormat="1" ht="23.25" x14ac:dyDescent="0.25">
      <c r="A68" s="43" t="s">
        <v>311</v>
      </c>
      <c r="B68" s="44" t="s">
        <v>244</v>
      </c>
      <c r="C68" s="124" t="s">
        <v>312</v>
      </c>
      <c r="D68" s="124"/>
      <c r="E68" s="124"/>
      <c r="F68" s="45" t="s">
        <v>61</v>
      </c>
      <c r="G68" s="46"/>
      <c r="H68" s="46"/>
      <c r="I68" s="47">
        <v>1</v>
      </c>
      <c r="J68" s="80">
        <v>828072.06</v>
      </c>
      <c r="K68" s="46"/>
      <c r="L68" s="80">
        <v>133775.78</v>
      </c>
      <c r="M68" s="81">
        <v>6.19</v>
      </c>
      <c r="N68" s="71">
        <v>828072.06</v>
      </c>
      <c r="AE68" s="42"/>
      <c r="AF68" s="50" t="s">
        <v>312</v>
      </c>
      <c r="AJ68" s="50"/>
      <c r="AK68" s="50"/>
      <c r="AM68" s="50"/>
    </row>
    <row r="69" spans="1:42" s="4" customFormat="1" ht="15" x14ac:dyDescent="0.25">
      <c r="A69" s="68"/>
      <c r="B69" s="69"/>
      <c r="C69" s="122" t="s">
        <v>187</v>
      </c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5"/>
      <c r="AE69" s="42"/>
      <c r="AF69" s="50"/>
      <c r="AJ69" s="50"/>
      <c r="AK69" s="50"/>
      <c r="AM69" s="50"/>
      <c r="AN69" s="3" t="s">
        <v>187</v>
      </c>
    </row>
    <row r="70" spans="1:42" s="4" customFormat="1" ht="15" x14ac:dyDescent="0.25">
      <c r="A70" s="68"/>
      <c r="B70" s="69"/>
      <c r="C70" s="124" t="s">
        <v>77</v>
      </c>
      <c r="D70" s="124"/>
      <c r="E70" s="124"/>
      <c r="F70" s="45"/>
      <c r="G70" s="46"/>
      <c r="H70" s="46"/>
      <c r="I70" s="46"/>
      <c r="J70" s="48"/>
      <c r="K70" s="46"/>
      <c r="L70" s="80">
        <v>133775.78</v>
      </c>
      <c r="M70" s="64"/>
      <c r="N70" s="71">
        <v>828072.06</v>
      </c>
      <c r="AE70" s="42"/>
      <c r="AF70" s="50"/>
      <c r="AJ70" s="50" t="s">
        <v>77</v>
      </c>
      <c r="AK70" s="50"/>
      <c r="AM70" s="50"/>
    </row>
    <row r="71" spans="1:42" s="4" customFormat="1" ht="23.25" x14ac:dyDescent="0.25">
      <c r="A71" s="43" t="s">
        <v>313</v>
      </c>
      <c r="B71" s="44" t="s">
        <v>247</v>
      </c>
      <c r="C71" s="124" t="s">
        <v>314</v>
      </c>
      <c r="D71" s="124"/>
      <c r="E71" s="124"/>
      <c r="F71" s="45" t="s">
        <v>61</v>
      </c>
      <c r="G71" s="46"/>
      <c r="H71" s="46"/>
      <c r="I71" s="47">
        <v>1</v>
      </c>
      <c r="J71" s="80">
        <v>816138.05</v>
      </c>
      <c r="K71" s="46"/>
      <c r="L71" s="80">
        <v>131847.82999999999</v>
      </c>
      <c r="M71" s="81">
        <v>6.19</v>
      </c>
      <c r="N71" s="71">
        <v>816138.05</v>
      </c>
      <c r="AE71" s="42"/>
      <c r="AF71" s="50" t="s">
        <v>314</v>
      </c>
      <c r="AJ71" s="50"/>
      <c r="AK71" s="50"/>
      <c r="AM71" s="50"/>
    </row>
    <row r="72" spans="1:42" s="4" customFormat="1" ht="15" x14ac:dyDescent="0.25">
      <c r="A72" s="68"/>
      <c r="B72" s="69"/>
      <c r="C72" s="122" t="s">
        <v>187</v>
      </c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5"/>
      <c r="AE72" s="42"/>
      <c r="AF72" s="50"/>
      <c r="AJ72" s="50"/>
      <c r="AK72" s="50"/>
      <c r="AM72" s="50"/>
      <c r="AN72" s="3" t="s">
        <v>187</v>
      </c>
    </row>
    <row r="73" spans="1:42" s="4" customFormat="1" ht="15" x14ac:dyDescent="0.25">
      <c r="A73" s="68"/>
      <c r="B73" s="69"/>
      <c r="C73" s="124" t="s">
        <v>77</v>
      </c>
      <c r="D73" s="124"/>
      <c r="E73" s="124"/>
      <c r="F73" s="45"/>
      <c r="G73" s="46"/>
      <c r="H73" s="46"/>
      <c r="I73" s="46"/>
      <c r="J73" s="48"/>
      <c r="K73" s="46"/>
      <c r="L73" s="80">
        <v>131847.82999999999</v>
      </c>
      <c r="M73" s="64"/>
      <c r="N73" s="71">
        <v>816138.05</v>
      </c>
      <c r="AE73" s="42"/>
      <c r="AF73" s="50"/>
      <c r="AJ73" s="50" t="s">
        <v>77</v>
      </c>
      <c r="AK73" s="50"/>
      <c r="AM73" s="50"/>
    </row>
    <row r="74" spans="1:42" s="4" customFormat="1" ht="0" hidden="1" customHeight="1" x14ac:dyDescent="0.25">
      <c r="A74" s="84"/>
      <c r="B74" s="85"/>
      <c r="C74" s="85"/>
      <c r="D74" s="85"/>
      <c r="E74" s="85"/>
      <c r="F74" s="86"/>
      <c r="G74" s="86"/>
      <c r="H74" s="86"/>
      <c r="I74" s="86"/>
      <c r="J74" s="87"/>
      <c r="K74" s="86"/>
      <c r="L74" s="87"/>
      <c r="M74" s="55"/>
      <c r="N74" s="87"/>
      <c r="AE74" s="42"/>
      <c r="AF74" s="50"/>
      <c r="AJ74" s="50"/>
      <c r="AK74" s="50"/>
      <c r="AM74" s="50"/>
    </row>
    <row r="75" spans="1:42" s="4" customFormat="1" ht="15" x14ac:dyDescent="0.25">
      <c r="A75" s="88"/>
      <c r="B75" s="89"/>
      <c r="C75" s="124" t="s">
        <v>249</v>
      </c>
      <c r="D75" s="124"/>
      <c r="E75" s="124"/>
      <c r="F75" s="124"/>
      <c r="G75" s="124"/>
      <c r="H75" s="124"/>
      <c r="I75" s="124"/>
      <c r="J75" s="124"/>
      <c r="K75" s="124"/>
      <c r="L75" s="90"/>
      <c r="M75" s="91"/>
      <c r="N75" s="92"/>
      <c r="AE75" s="42"/>
      <c r="AF75" s="50"/>
      <c r="AJ75" s="50"/>
      <c r="AK75" s="50" t="s">
        <v>249</v>
      </c>
      <c r="AM75" s="50"/>
    </row>
    <row r="76" spans="1:42" s="4" customFormat="1" ht="15" x14ac:dyDescent="0.25">
      <c r="A76" s="93"/>
      <c r="B76" s="52"/>
      <c r="C76" s="122" t="s">
        <v>218</v>
      </c>
      <c r="D76" s="122"/>
      <c r="E76" s="122"/>
      <c r="F76" s="122"/>
      <c r="G76" s="122"/>
      <c r="H76" s="122"/>
      <c r="I76" s="122"/>
      <c r="J76" s="122"/>
      <c r="K76" s="122"/>
      <c r="L76" s="94">
        <v>265623.61</v>
      </c>
      <c r="M76" s="95"/>
      <c r="N76" s="96"/>
      <c r="AE76" s="42"/>
      <c r="AF76" s="50"/>
      <c r="AJ76" s="50"/>
      <c r="AK76" s="50"/>
      <c r="AL76" s="3" t="s">
        <v>218</v>
      </c>
      <c r="AM76" s="50"/>
    </row>
    <row r="77" spans="1:42" s="4" customFormat="1" ht="15" x14ac:dyDescent="0.25">
      <c r="A77" s="93"/>
      <c r="B77" s="99"/>
      <c r="C77" s="123" t="s">
        <v>250</v>
      </c>
      <c r="D77" s="123"/>
      <c r="E77" s="123"/>
      <c r="F77" s="123"/>
      <c r="G77" s="123"/>
      <c r="H77" s="123"/>
      <c r="I77" s="123"/>
      <c r="J77" s="123"/>
      <c r="K77" s="123"/>
      <c r="L77" s="100">
        <v>265623.61</v>
      </c>
      <c r="M77" s="101"/>
      <c r="N77" s="102"/>
      <c r="AE77" s="42"/>
      <c r="AF77" s="50"/>
      <c r="AJ77" s="50"/>
      <c r="AK77" s="50"/>
      <c r="AM77" s="50" t="s">
        <v>250</v>
      </c>
    </row>
    <row r="78" spans="1:42" s="4" customFormat="1" ht="11.25" hidden="1" customHeight="1" x14ac:dyDescent="0.25"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7"/>
      <c r="M78" s="107"/>
      <c r="N78" s="107"/>
    </row>
    <row r="79" spans="1:42" s="4" customFormat="1" ht="15" x14ac:dyDescent="0.25">
      <c r="A79" s="88"/>
      <c r="B79" s="89"/>
      <c r="C79" s="124" t="s">
        <v>220</v>
      </c>
      <c r="D79" s="124"/>
      <c r="E79" s="124"/>
      <c r="F79" s="124"/>
      <c r="G79" s="124"/>
      <c r="H79" s="124"/>
      <c r="I79" s="124"/>
      <c r="J79" s="124"/>
      <c r="K79" s="124"/>
      <c r="L79" s="90"/>
      <c r="M79" s="91"/>
      <c r="N79" s="92"/>
      <c r="AO79" s="50" t="s">
        <v>220</v>
      </c>
    </row>
    <row r="80" spans="1:42" s="4" customFormat="1" ht="15" x14ac:dyDescent="0.25">
      <c r="A80" s="93"/>
      <c r="B80" s="52"/>
      <c r="C80" s="122" t="s">
        <v>119</v>
      </c>
      <c r="D80" s="122"/>
      <c r="E80" s="122"/>
      <c r="F80" s="122"/>
      <c r="G80" s="122"/>
      <c r="H80" s="122"/>
      <c r="I80" s="122"/>
      <c r="J80" s="122"/>
      <c r="K80" s="122"/>
      <c r="L80" s="98">
        <v>873.43</v>
      </c>
      <c r="M80" s="95"/>
      <c r="N80" s="108">
        <v>21020.27</v>
      </c>
      <c r="AO80" s="50"/>
      <c r="AP80" s="3" t="s">
        <v>119</v>
      </c>
    </row>
    <row r="81" spans="1:43" s="4" customFormat="1" ht="15" x14ac:dyDescent="0.25">
      <c r="A81" s="93"/>
      <c r="B81" s="52"/>
      <c r="C81" s="122" t="s">
        <v>120</v>
      </c>
      <c r="D81" s="122"/>
      <c r="E81" s="122"/>
      <c r="F81" s="122"/>
      <c r="G81" s="122"/>
      <c r="H81" s="122"/>
      <c r="I81" s="122"/>
      <c r="J81" s="122"/>
      <c r="K81" s="122"/>
      <c r="L81" s="97"/>
      <c r="M81" s="95"/>
      <c r="N81" s="96"/>
      <c r="AO81" s="50"/>
      <c r="AP81" s="3" t="s">
        <v>120</v>
      </c>
    </row>
    <row r="82" spans="1:43" s="4" customFormat="1" ht="15" x14ac:dyDescent="0.25">
      <c r="A82" s="93"/>
      <c r="B82" s="52"/>
      <c r="C82" s="122" t="s">
        <v>121</v>
      </c>
      <c r="D82" s="122"/>
      <c r="E82" s="122"/>
      <c r="F82" s="122"/>
      <c r="G82" s="122"/>
      <c r="H82" s="122"/>
      <c r="I82" s="122"/>
      <c r="J82" s="122"/>
      <c r="K82" s="122"/>
      <c r="L82" s="98">
        <v>304.51</v>
      </c>
      <c r="M82" s="95"/>
      <c r="N82" s="108">
        <v>13026.94</v>
      </c>
      <c r="AO82" s="50"/>
      <c r="AP82" s="3" t="s">
        <v>121</v>
      </c>
    </row>
    <row r="83" spans="1:43" s="4" customFormat="1" ht="15" x14ac:dyDescent="0.25">
      <c r="A83" s="93"/>
      <c r="B83" s="52"/>
      <c r="C83" s="122" t="s">
        <v>122</v>
      </c>
      <c r="D83" s="122"/>
      <c r="E83" s="122"/>
      <c r="F83" s="122"/>
      <c r="G83" s="122"/>
      <c r="H83" s="122"/>
      <c r="I83" s="122"/>
      <c r="J83" s="122"/>
      <c r="K83" s="122"/>
      <c r="L83" s="98">
        <v>568.91999999999996</v>
      </c>
      <c r="M83" s="95"/>
      <c r="N83" s="108">
        <v>7993.33</v>
      </c>
      <c r="AO83" s="50"/>
      <c r="AP83" s="3" t="s">
        <v>122</v>
      </c>
    </row>
    <row r="84" spans="1:43" s="4" customFormat="1" ht="15" x14ac:dyDescent="0.25">
      <c r="A84" s="93"/>
      <c r="B84" s="52"/>
      <c r="C84" s="122" t="s">
        <v>123</v>
      </c>
      <c r="D84" s="122"/>
      <c r="E84" s="122"/>
      <c r="F84" s="122"/>
      <c r="G84" s="122"/>
      <c r="H84" s="122"/>
      <c r="I84" s="122"/>
      <c r="J84" s="122"/>
      <c r="K84" s="122"/>
      <c r="L84" s="98">
        <v>66.56</v>
      </c>
      <c r="M84" s="95"/>
      <c r="N84" s="108">
        <v>2847.44</v>
      </c>
      <c r="AO84" s="50"/>
      <c r="AP84" s="3" t="s">
        <v>123</v>
      </c>
    </row>
    <row r="85" spans="1:43" s="4" customFormat="1" ht="15" x14ac:dyDescent="0.25">
      <c r="A85" s="93"/>
      <c r="B85" s="52"/>
      <c r="C85" s="122" t="s">
        <v>125</v>
      </c>
      <c r="D85" s="122"/>
      <c r="E85" s="122"/>
      <c r="F85" s="122"/>
      <c r="G85" s="122"/>
      <c r="H85" s="122"/>
      <c r="I85" s="122"/>
      <c r="J85" s="122"/>
      <c r="K85" s="122"/>
      <c r="L85" s="94">
        <v>1259.3399999999999</v>
      </c>
      <c r="M85" s="95"/>
      <c r="N85" s="108">
        <v>37529.629999999997</v>
      </c>
      <c r="AO85" s="50"/>
      <c r="AP85" s="3" t="s">
        <v>125</v>
      </c>
    </row>
    <row r="86" spans="1:43" s="4" customFormat="1" ht="15" x14ac:dyDescent="0.25">
      <c r="A86" s="93"/>
      <c r="B86" s="52"/>
      <c r="C86" s="122" t="s">
        <v>120</v>
      </c>
      <c r="D86" s="122"/>
      <c r="E86" s="122"/>
      <c r="F86" s="122"/>
      <c r="G86" s="122"/>
      <c r="H86" s="122"/>
      <c r="I86" s="122"/>
      <c r="J86" s="122"/>
      <c r="K86" s="122"/>
      <c r="L86" s="97"/>
      <c r="M86" s="95"/>
      <c r="N86" s="96"/>
      <c r="AO86" s="50"/>
      <c r="AP86" s="3" t="s">
        <v>120</v>
      </c>
    </row>
    <row r="87" spans="1:43" s="4" customFormat="1" ht="15" x14ac:dyDescent="0.25">
      <c r="A87" s="93"/>
      <c r="B87" s="52"/>
      <c r="C87" s="122" t="s">
        <v>126</v>
      </c>
      <c r="D87" s="122"/>
      <c r="E87" s="122"/>
      <c r="F87" s="122"/>
      <c r="G87" s="122"/>
      <c r="H87" s="122"/>
      <c r="I87" s="122"/>
      <c r="J87" s="122"/>
      <c r="K87" s="122"/>
      <c r="L87" s="98">
        <v>304.51</v>
      </c>
      <c r="M87" s="95"/>
      <c r="N87" s="108">
        <v>13026.94</v>
      </c>
      <c r="AO87" s="50"/>
      <c r="AP87" s="3" t="s">
        <v>126</v>
      </c>
    </row>
    <row r="88" spans="1:43" s="4" customFormat="1" ht="15" x14ac:dyDescent="0.25">
      <c r="A88" s="93"/>
      <c r="B88" s="52"/>
      <c r="C88" s="122" t="s">
        <v>127</v>
      </c>
      <c r="D88" s="122"/>
      <c r="E88" s="122"/>
      <c r="F88" s="122"/>
      <c r="G88" s="122"/>
      <c r="H88" s="122"/>
      <c r="I88" s="122"/>
      <c r="J88" s="122"/>
      <c r="K88" s="122"/>
      <c r="L88" s="98">
        <v>568.91999999999996</v>
      </c>
      <c r="M88" s="95"/>
      <c r="N88" s="108">
        <v>7993.33</v>
      </c>
      <c r="AO88" s="50"/>
      <c r="AP88" s="3" t="s">
        <v>127</v>
      </c>
    </row>
    <row r="89" spans="1:43" s="4" customFormat="1" ht="15" x14ac:dyDescent="0.25">
      <c r="A89" s="93"/>
      <c r="B89" s="52"/>
      <c r="C89" s="122" t="s">
        <v>128</v>
      </c>
      <c r="D89" s="122"/>
      <c r="E89" s="122"/>
      <c r="F89" s="122"/>
      <c r="G89" s="122"/>
      <c r="H89" s="122"/>
      <c r="I89" s="122"/>
      <c r="J89" s="122"/>
      <c r="K89" s="122"/>
      <c r="L89" s="98">
        <v>66.56</v>
      </c>
      <c r="M89" s="95"/>
      <c r="N89" s="108">
        <v>2847.44</v>
      </c>
      <c r="AO89" s="50"/>
      <c r="AP89" s="3" t="s">
        <v>128</v>
      </c>
    </row>
    <row r="90" spans="1:43" s="4" customFormat="1" ht="15" x14ac:dyDescent="0.25">
      <c r="A90" s="93"/>
      <c r="B90" s="52"/>
      <c r="C90" s="122" t="s">
        <v>130</v>
      </c>
      <c r="D90" s="122"/>
      <c r="E90" s="122"/>
      <c r="F90" s="122"/>
      <c r="G90" s="122"/>
      <c r="H90" s="122"/>
      <c r="I90" s="122"/>
      <c r="J90" s="122"/>
      <c r="K90" s="122"/>
      <c r="L90" s="98">
        <v>385.91</v>
      </c>
      <c r="M90" s="95"/>
      <c r="N90" s="108">
        <v>16509.36</v>
      </c>
      <c r="AO90" s="50"/>
      <c r="AP90" s="3" t="s">
        <v>130</v>
      </c>
    </row>
    <row r="91" spans="1:43" s="4" customFormat="1" ht="15" x14ac:dyDescent="0.25">
      <c r="A91" s="93"/>
      <c r="B91" s="52"/>
      <c r="C91" s="122" t="s">
        <v>218</v>
      </c>
      <c r="D91" s="122"/>
      <c r="E91" s="122"/>
      <c r="F91" s="122"/>
      <c r="G91" s="122"/>
      <c r="H91" s="122"/>
      <c r="I91" s="122"/>
      <c r="J91" s="122"/>
      <c r="K91" s="122"/>
      <c r="L91" s="94">
        <v>265623.61</v>
      </c>
      <c r="M91" s="95"/>
      <c r="N91" s="108">
        <v>1644210.11</v>
      </c>
      <c r="AO91" s="50"/>
      <c r="AP91" s="3" t="s">
        <v>218</v>
      </c>
    </row>
    <row r="92" spans="1:43" s="4" customFormat="1" ht="15" x14ac:dyDescent="0.25">
      <c r="A92" s="93"/>
      <c r="B92" s="52"/>
      <c r="C92" s="122" t="s">
        <v>132</v>
      </c>
      <c r="D92" s="122"/>
      <c r="E92" s="122"/>
      <c r="F92" s="122"/>
      <c r="G92" s="122"/>
      <c r="H92" s="122"/>
      <c r="I92" s="122"/>
      <c r="J92" s="122"/>
      <c r="K92" s="122"/>
      <c r="L92" s="98">
        <v>371.07</v>
      </c>
      <c r="M92" s="95"/>
      <c r="N92" s="108">
        <v>15874.38</v>
      </c>
      <c r="AO92" s="50"/>
      <c r="AP92" s="3" t="s">
        <v>132</v>
      </c>
    </row>
    <row r="93" spans="1:43" s="4" customFormat="1" ht="15" x14ac:dyDescent="0.25">
      <c r="A93" s="93"/>
      <c r="B93" s="52"/>
      <c r="C93" s="122" t="s">
        <v>133</v>
      </c>
      <c r="D93" s="122"/>
      <c r="E93" s="122"/>
      <c r="F93" s="122"/>
      <c r="G93" s="122"/>
      <c r="H93" s="122"/>
      <c r="I93" s="122"/>
      <c r="J93" s="122"/>
      <c r="K93" s="122"/>
      <c r="L93" s="98">
        <v>385.91</v>
      </c>
      <c r="M93" s="95"/>
      <c r="N93" s="108">
        <v>16509.36</v>
      </c>
      <c r="AO93" s="50"/>
      <c r="AP93" s="3" t="s">
        <v>133</v>
      </c>
    </row>
    <row r="94" spans="1:43" s="4" customFormat="1" ht="15" x14ac:dyDescent="0.25">
      <c r="A94" s="93"/>
      <c r="B94" s="99"/>
      <c r="C94" s="123" t="s">
        <v>221</v>
      </c>
      <c r="D94" s="123"/>
      <c r="E94" s="123"/>
      <c r="F94" s="123"/>
      <c r="G94" s="123"/>
      <c r="H94" s="123"/>
      <c r="I94" s="123"/>
      <c r="J94" s="123"/>
      <c r="K94" s="123"/>
      <c r="L94" s="100">
        <v>266882.95</v>
      </c>
      <c r="M94" s="101"/>
      <c r="N94" s="110">
        <v>1681739.74</v>
      </c>
      <c r="AO94" s="50"/>
      <c r="AQ94" s="50" t="s">
        <v>221</v>
      </c>
    </row>
    <row r="95" spans="1:43" s="4" customFormat="1" ht="13.5" hidden="1" customHeight="1" x14ac:dyDescent="0.25">
      <c r="B95" s="87"/>
      <c r="C95" s="85"/>
      <c r="D95" s="85"/>
      <c r="E95" s="85"/>
      <c r="F95" s="85"/>
      <c r="G95" s="85"/>
      <c r="H95" s="85"/>
      <c r="I95" s="85"/>
      <c r="J95" s="85"/>
      <c r="K95" s="85"/>
      <c r="L95" s="100"/>
      <c r="M95" s="111"/>
      <c r="N95" s="112"/>
    </row>
    <row r="96" spans="1:43" s="4" customFormat="1" ht="26.25" customHeight="1" x14ac:dyDescent="0.25">
      <c r="A96" s="113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43" s="8" customFormat="1" x14ac:dyDescent="0.2">
      <c r="A97" s="6"/>
      <c r="B97" s="115" t="s">
        <v>222</v>
      </c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</row>
    <row r="98" spans="1:43" s="8" customFormat="1" ht="13.5" customHeight="1" x14ac:dyDescent="0.2">
      <c r="A98" s="6"/>
      <c r="B98" s="5"/>
      <c r="C98" s="121" t="s">
        <v>223</v>
      </c>
      <c r="D98" s="121"/>
      <c r="E98" s="121"/>
      <c r="F98" s="121"/>
      <c r="G98" s="121"/>
      <c r="H98" s="121"/>
      <c r="I98" s="121"/>
      <c r="J98" s="121"/>
      <c r="K98" s="121"/>
      <c r="L98" s="121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</row>
    <row r="99" spans="1:43" s="8" customFormat="1" ht="12.75" customHeight="1" x14ac:dyDescent="0.2">
      <c r="A99" s="6"/>
      <c r="B99" s="115" t="s">
        <v>224</v>
      </c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</row>
    <row r="100" spans="1:43" s="8" customFormat="1" ht="13.5" customHeight="1" x14ac:dyDescent="0.2">
      <c r="A100" s="6"/>
      <c r="C100" s="121" t="s">
        <v>223</v>
      </c>
      <c r="D100" s="121"/>
      <c r="E100" s="121"/>
      <c r="F100" s="121"/>
      <c r="G100" s="121"/>
      <c r="H100" s="121"/>
      <c r="I100" s="121"/>
      <c r="J100" s="121"/>
      <c r="K100" s="121"/>
      <c r="L100" s="121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</row>
    <row r="101" spans="1:43" s="8" customFormat="1" ht="19.5" customHeight="1" x14ac:dyDescent="0.2">
      <c r="A101" s="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</row>
    <row r="102" spans="1:43" s="4" customFormat="1" ht="22.5" customHeight="1" x14ac:dyDescent="0.25">
      <c r="A102" s="119" t="s">
        <v>225</v>
      </c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06"/>
      <c r="P102" s="106"/>
    </row>
    <row r="103" spans="1:43" s="4" customFormat="1" ht="12.75" customHeight="1" x14ac:dyDescent="0.25">
      <c r="A103" s="119" t="s">
        <v>226</v>
      </c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06"/>
      <c r="P103" s="106"/>
    </row>
    <row r="104" spans="1:43" s="4" customFormat="1" ht="12.75" customHeight="1" x14ac:dyDescent="0.25">
      <c r="A104" s="119" t="s">
        <v>227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06"/>
      <c r="P104" s="106"/>
    </row>
    <row r="105" spans="1:43" s="4" customFormat="1" ht="19.5" customHeight="1" x14ac:dyDescent="0.25"/>
    <row r="106" spans="1:43" s="4" customFormat="1" ht="15" x14ac:dyDescent="0.25">
      <c r="B106" s="117"/>
      <c r="D106" s="117"/>
      <c r="F106" s="117"/>
    </row>
  </sheetData>
  <mergeCells count="91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J35:L36"/>
    <mergeCell ref="M35:M37"/>
    <mergeCell ref="N35:N37"/>
    <mergeCell ref="C38:E38"/>
    <mergeCell ref="A39:N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2:K52"/>
    <mergeCell ref="C53:K53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64:K64"/>
    <mergeCell ref="C65:K65"/>
    <mergeCell ref="C66:K66"/>
    <mergeCell ref="A67:N67"/>
    <mergeCell ref="C68:E68"/>
    <mergeCell ref="C69:N69"/>
    <mergeCell ref="C70:E70"/>
    <mergeCell ref="C71:E71"/>
    <mergeCell ref="C72:N72"/>
    <mergeCell ref="C73:E73"/>
    <mergeCell ref="C75:K75"/>
    <mergeCell ref="C76:K76"/>
    <mergeCell ref="C77:K77"/>
    <mergeCell ref="C79:K79"/>
    <mergeCell ref="C80:K80"/>
    <mergeCell ref="C81:K81"/>
    <mergeCell ref="C82:K82"/>
    <mergeCell ref="C83:K83"/>
    <mergeCell ref="C84:K84"/>
    <mergeCell ref="C85:K85"/>
    <mergeCell ref="C86:K86"/>
    <mergeCell ref="C87:K87"/>
    <mergeCell ref="C88:K88"/>
    <mergeCell ref="C89:K89"/>
    <mergeCell ref="C90:K90"/>
    <mergeCell ref="C91:K91"/>
    <mergeCell ref="C92:K92"/>
    <mergeCell ref="C93:K93"/>
    <mergeCell ref="C94:K94"/>
    <mergeCell ref="A103:N103"/>
    <mergeCell ref="A104:N104"/>
    <mergeCell ref="C97:L97"/>
    <mergeCell ref="C98:L98"/>
    <mergeCell ref="C99:L99"/>
    <mergeCell ref="C100:L100"/>
    <mergeCell ref="A102:N102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10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DB92F-9522-4832-80C0-A5362984D08B}">
  <dimension ref="B2:Z29"/>
  <sheetViews>
    <sheetView view="pageBreakPreview" zoomScaleNormal="100" zoomScaleSheetLayoutView="100" workbookViewId="0"/>
  </sheetViews>
  <sheetFormatPr defaultRowHeight="15" x14ac:dyDescent="0.25"/>
  <cols>
    <col min="1" max="1" width="3.5703125" style="264" customWidth="1"/>
    <col min="2" max="2" width="8.7109375" style="264" customWidth="1"/>
    <col min="3" max="3" width="5.85546875" style="264" customWidth="1"/>
    <col min="4" max="4" width="6.85546875" style="264" customWidth="1"/>
    <col min="5" max="5" width="8.85546875" style="264" customWidth="1"/>
    <col min="6" max="6" width="8.140625" style="264" customWidth="1"/>
    <col min="7" max="7" width="6.42578125" style="264" customWidth="1"/>
    <col min="8" max="8" width="8.42578125" style="264" customWidth="1"/>
    <col min="9" max="9" width="7.7109375" style="264" customWidth="1"/>
    <col min="10" max="10" width="5.85546875" style="264" customWidth="1"/>
    <col min="11" max="11" width="9.5703125" style="264" customWidth="1"/>
    <col min="12" max="12" width="3" style="264" customWidth="1"/>
    <col min="13" max="13" width="9.140625" style="264"/>
    <col min="14" max="14" width="19.42578125" style="264" customWidth="1"/>
    <col min="15" max="17" width="9.140625" style="264"/>
    <col min="18" max="18" width="20.85546875" style="264" customWidth="1"/>
    <col min="19" max="19" width="9.140625" style="264"/>
    <col min="20" max="20" width="9.140625" style="264" customWidth="1"/>
    <col min="21" max="16384" width="9.140625" style="264"/>
  </cols>
  <sheetData>
    <row r="2" spans="2:22" x14ac:dyDescent="0.25">
      <c r="N2" s="265"/>
      <c r="O2" s="265"/>
      <c r="P2" s="265"/>
      <c r="Q2" s="265"/>
      <c r="V2" s="265"/>
    </row>
    <row r="3" spans="2:22" x14ac:dyDescent="0.25">
      <c r="B3" s="266" t="s">
        <v>373</v>
      </c>
      <c r="C3" s="266"/>
      <c r="D3" s="266"/>
      <c r="E3" s="266"/>
      <c r="F3" s="266"/>
      <c r="G3" s="266"/>
      <c r="H3" s="266"/>
      <c r="I3" s="266"/>
      <c r="J3" s="266"/>
      <c r="K3" s="266"/>
      <c r="L3" s="267"/>
      <c r="N3" s="265"/>
      <c r="O3" s="265"/>
      <c r="P3" s="265"/>
      <c r="Q3" s="265"/>
      <c r="V3" s="265"/>
    </row>
    <row r="4" spans="2:22" ht="27.75" customHeight="1" x14ac:dyDescent="0.25">
      <c r="B4" s="268" t="s">
        <v>374</v>
      </c>
      <c r="C4" s="268"/>
      <c r="D4" s="268"/>
      <c r="E4" s="268"/>
      <c r="F4" s="268"/>
      <c r="G4" s="268"/>
      <c r="H4" s="268"/>
      <c r="I4" s="268"/>
      <c r="J4" s="268"/>
      <c r="K4" s="268"/>
      <c r="L4" s="269"/>
      <c r="Q4" s="265"/>
      <c r="V4" s="265"/>
    </row>
    <row r="5" spans="2:22" ht="55.5" customHeight="1" x14ac:dyDescent="0.25">
      <c r="B5" s="270" t="s">
        <v>14</v>
      </c>
      <c r="C5" s="271"/>
      <c r="D5" s="271"/>
      <c r="E5" s="271"/>
      <c r="F5" s="271"/>
      <c r="G5" s="271"/>
      <c r="H5" s="271"/>
      <c r="I5" s="271"/>
      <c r="J5" s="271"/>
      <c r="K5" s="271"/>
      <c r="L5" s="272"/>
      <c r="Q5" s="265"/>
      <c r="V5" s="265"/>
    </row>
    <row r="6" spans="2:22" x14ac:dyDescent="0.25">
      <c r="B6" s="273" t="s">
        <v>375</v>
      </c>
      <c r="C6" s="273"/>
      <c r="D6" s="273"/>
      <c r="E6" s="273"/>
      <c r="F6" s="273"/>
      <c r="G6" s="273"/>
      <c r="H6" s="273"/>
      <c r="I6" s="273"/>
      <c r="J6" s="273"/>
      <c r="K6" s="273"/>
      <c r="L6" s="274"/>
      <c r="N6" s="265"/>
      <c r="O6" s="265"/>
      <c r="P6" s="265"/>
      <c r="Q6" s="265"/>
      <c r="R6" s="265"/>
      <c r="S6" s="265"/>
      <c r="T6" s="265"/>
      <c r="U6" s="265"/>
      <c r="V6" s="265"/>
    </row>
    <row r="8" spans="2:22" ht="153" customHeight="1" x14ac:dyDescent="0.25">
      <c r="B8" s="275" t="s">
        <v>376</v>
      </c>
      <c r="C8" s="275" t="s">
        <v>377</v>
      </c>
      <c r="D8" s="275" t="s">
        <v>378</v>
      </c>
      <c r="E8" s="275" t="s">
        <v>379</v>
      </c>
      <c r="F8" s="275" t="s">
        <v>380</v>
      </c>
      <c r="G8" s="275" t="s">
        <v>381</v>
      </c>
      <c r="H8" s="275" t="s">
        <v>382</v>
      </c>
      <c r="I8" s="275" t="s">
        <v>383</v>
      </c>
      <c r="J8" s="275" t="s">
        <v>384</v>
      </c>
      <c r="K8" s="275" t="s">
        <v>385</v>
      </c>
      <c r="L8" s="276"/>
    </row>
    <row r="9" spans="2:22" x14ac:dyDescent="0.25">
      <c r="B9" s="277">
        <v>1</v>
      </c>
      <c r="C9" s="277">
        <v>2</v>
      </c>
      <c r="D9" s="277">
        <v>3</v>
      </c>
      <c r="E9" s="277">
        <v>4</v>
      </c>
      <c r="F9" s="277">
        <v>5</v>
      </c>
      <c r="G9" s="277">
        <v>6</v>
      </c>
      <c r="H9" s="277">
        <v>7</v>
      </c>
      <c r="I9" s="277">
        <v>8</v>
      </c>
      <c r="J9" s="277">
        <v>9</v>
      </c>
      <c r="K9" s="277">
        <v>10</v>
      </c>
      <c r="L9" s="278"/>
      <c r="R9" s="265" t="s">
        <v>386</v>
      </c>
    </row>
    <row r="10" spans="2:22" x14ac:dyDescent="0.25">
      <c r="B10" s="277" t="s">
        <v>387</v>
      </c>
      <c r="C10" s="277">
        <v>9</v>
      </c>
      <c r="D10" s="277">
        <v>3</v>
      </c>
      <c r="E10" s="277">
        <f>ROUNDUP(D10/C10,0)</f>
        <v>1</v>
      </c>
      <c r="F10" s="277">
        <f>O12-3</f>
        <v>12</v>
      </c>
      <c r="G10" s="277">
        <f>S11</f>
        <v>45</v>
      </c>
      <c r="H10" s="277">
        <f>ROUNDUP(E10*0.95*(F10/G10*2+0.2)*2+0.8,0)</f>
        <v>3</v>
      </c>
      <c r="I10" s="279">
        <f>U23</f>
        <v>1005.98</v>
      </c>
      <c r="J10" s="277">
        <f>ROUNDUP(O13/8/D10,0)</f>
        <v>11</v>
      </c>
      <c r="K10" s="279">
        <f>ROUND(I10*H10*J10,2)</f>
        <v>33197.339999999997</v>
      </c>
      <c r="L10" s="280"/>
      <c r="R10" s="281"/>
      <c r="S10" s="277" t="s">
        <v>388</v>
      </c>
      <c r="T10" s="277" t="s">
        <v>389</v>
      </c>
      <c r="U10" s="265"/>
    </row>
    <row r="11" spans="2:22" x14ac:dyDescent="0.25">
      <c r="B11" s="281"/>
      <c r="C11" s="281"/>
      <c r="D11" s="281"/>
      <c r="E11" s="281"/>
      <c r="F11" s="281"/>
      <c r="G11" s="281"/>
      <c r="H11" s="281"/>
      <c r="I11" s="282" t="s">
        <v>390</v>
      </c>
      <c r="J11" s="281"/>
      <c r="K11" s="283">
        <f>K10</f>
        <v>33197.339999999997</v>
      </c>
      <c r="L11" s="284"/>
      <c r="R11" s="281" t="s">
        <v>391</v>
      </c>
      <c r="S11" s="277">
        <v>45</v>
      </c>
      <c r="T11" s="277">
        <v>40</v>
      </c>
      <c r="U11" s="265" t="s">
        <v>392</v>
      </c>
    </row>
    <row r="12" spans="2:22" x14ac:dyDescent="0.25">
      <c r="N12" s="285" t="s">
        <v>393</v>
      </c>
      <c r="O12" s="286">
        <v>15</v>
      </c>
      <c r="P12" s="265" t="s">
        <v>89</v>
      </c>
      <c r="R12" s="281" t="s">
        <v>394</v>
      </c>
      <c r="S12" s="277">
        <v>30</v>
      </c>
      <c r="T12" s="277">
        <v>25</v>
      </c>
      <c r="U12" s="265" t="s">
        <v>392</v>
      </c>
    </row>
    <row r="13" spans="2:22" x14ac:dyDescent="0.25">
      <c r="N13" s="287" t="s">
        <v>395</v>
      </c>
      <c r="O13" s="288">
        <v>257.44</v>
      </c>
      <c r="P13" s="265" t="s">
        <v>372</v>
      </c>
      <c r="R13" s="281" t="s">
        <v>396</v>
      </c>
      <c r="S13" s="277">
        <v>15</v>
      </c>
      <c r="T13" s="277">
        <v>10</v>
      </c>
      <c r="U13" s="265" t="s">
        <v>392</v>
      </c>
    </row>
    <row r="14" spans="2:22" x14ac:dyDescent="0.25">
      <c r="B14" s="289"/>
      <c r="C14" s="289"/>
      <c r="D14" s="289"/>
    </row>
    <row r="15" spans="2:22" ht="40.5" customHeight="1" x14ac:dyDescent="0.25">
      <c r="B15" s="290" t="s">
        <v>397</v>
      </c>
      <c r="C15" s="290"/>
      <c r="D15" s="290"/>
      <c r="E15" s="290"/>
      <c r="F15" s="290"/>
      <c r="G15" s="290"/>
      <c r="H15" s="290"/>
      <c r="I15" s="290"/>
      <c r="J15" s="290"/>
      <c r="K15" s="290"/>
      <c r="L15" s="291"/>
    </row>
    <row r="16" spans="2:22" x14ac:dyDescent="0.25">
      <c r="B16" s="292" t="s">
        <v>398</v>
      </c>
      <c r="C16" s="292"/>
      <c r="D16" s="292"/>
      <c r="E16" s="292"/>
      <c r="F16" s="292"/>
      <c r="G16" s="292"/>
      <c r="H16" s="292"/>
      <c r="I16" s="292"/>
      <c r="J16" s="292"/>
      <c r="K16" s="292"/>
      <c r="L16" s="293"/>
    </row>
    <row r="17" spans="2:26" ht="40.5" customHeight="1" x14ac:dyDescent="0.25">
      <c r="B17" s="294" t="s">
        <v>399</v>
      </c>
      <c r="C17" s="290"/>
      <c r="D17" s="290"/>
      <c r="E17" s="290"/>
      <c r="F17" s="290"/>
      <c r="G17" s="290"/>
      <c r="H17" s="290"/>
      <c r="I17" s="290"/>
      <c r="J17" s="290"/>
      <c r="K17" s="290"/>
      <c r="L17" s="291"/>
    </row>
    <row r="18" spans="2:26" x14ac:dyDescent="0.25">
      <c r="B18" s="294" t="s">
        <v>400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91"/>
    </row>
    <row r="19" spans="2:26" ht="27" customHeight="1" x14ac:dyDescent="0.25">
      <c r="B19" s="294" t="s">
        <v>401</v>
      </c>
      <c r="C19" s="290"/>
      <c r="D19" s="290"/>
      <c r="E19" s="290"/>
      <c r="F19" s="290"/>
      <c r="G19" s="290"/>
      <c r="H19" s="290"/>
      <c r="I19" s="290"/>
      <c r="J19" s="290"/>
      <c r="K19" s="290"/>
      <c r="L19" s="291"/>
    </row>
    <row r="20" spans="2:26" x14ac:dyDescent="0.25">
      <c r="B20" s="290" t="s">
        <v>402</v>
      </c>
      <c r="C20" s="290"/>
      <c r="D20" s="290"/>
      <c r="E20" s="290"/>
      <c r="F20" s="290"/>
      <c r="G20" s="290"/>
      <c r="H20" s="290"/>
      <c r="I20" s="290"/>
      <c r="J20" s="290"/>
      <c r="K20" s="290"/>
      <c r="L20" s="291"/>
      <c r="R20" s="295"/>
      <c r="S20" s="296" t="s">
        <v>403</v>
      </c>
      <c r="T20" s="296"/>
      <c r="U20" s="296" t="s">
        <v>404</v>
      </c>
      <c r="V20" s="296"/>
      <c r="W20" s="265"/>
      <c r="X20" s="265"/>
      <c r="Y20" s="265"/>
      <c r="Z20" s="265"/>
    </row>
    <row r="21" spans="2:26" x14ac:dyDescent="0.25">
      <c r="R21" s="295"/>
      <c r="S21" s="297" t="s">
        <v>56</v>
      </c>
      <c r="T21" s="297" t="s">
        <v>66</v>
      </c>
      <c r="U21" s="297" t="s">
        <v>56</v>
      </c>
      <c r="V21" s="297" t="s">
        <v>66</v>
      </c>
      <c r="W21" s="265"/>
      <c r="X21" s="265"/>
      <c r="Y21" s="265"/>
      <c r="Z21" s="265"/>
    </row>
    <row r="22" spans="2:26" ht="60.75" x14ac:dyDescent="0.25">
      <c r="R22" s="298" t="s">
        <v>405</v>
      </c>
      <c r="S22" s="295">
        <v>71.599999999999994</v>
      </c>
      <c r="T22" s="295">
        <v>10.06</v>
      </c>
      <c r="U22" s="295">
        <f>ROUND(S22*V27,2)</f>
        <v>1005.98</v>
      </c>
      <c r="V22" s="295">
        <f>ROUND(T22*V28,2)</f>
        <v>430.37</v>
      </c>
      <c r="W22" s="265"/>
      <c r="X22" s="265"/>
      <c r="Y22" s="265"/>
      <c r="Z22" s="265"/>
    </row>
    <row r="23" spans="2:26" x14ac:dyDescent="0.25">
      <c r="R23" s="220"/>
      <c r="S23" s="220"/>
      <c r="T23" s="299" t="s">
        <v>406</v>
      </c>
      <c r="U23" s="300">
        <f>U22</f>
        <v>1005.98</v>
      </c>
      <c r="V23" s="300"/>
    </row>
    <row r="25" spans="2:26" x14ac:dyDescent="0.25">
      <c r="U25" s="220" t="s">
        <v>407</v>
      </c>
    </row>
    <row r="26" spans="2:26" x14ac:dyDescent="0.25">
      <c r="U26" s="301" t="s">
        <v>408</v>
      </c>
      <c r="V26" s="301">
        <v>42.78</v>
      </c>
    </row>
    <row r="27" spans="2:26" x14ac:dyDescent="0.25">
      <c r="U27" s="301" t="s">
        <v>64</v>
      </c>
      <c r="V27" s="301">
        <v>14.05</v>
      </c>
    </row>
    <row r="28" spans="2:26" x14ac:dyDescent="0.25">
      <c r="U28" s="301" t="s">
        <v>409</v>
      </c>
      <c r="V28" s="301">
        <v>42.78</v>
      </c>
    </row>
    <row r="29" spans="2:26" x14ac:dyDescent="0.25">
      <c r="U29" s="302" t="s">
        <v>410</v>
      </c>
      <c r="V29" s="302">
        <v>8.39</v>
      </c>
    </row>
  </sheetData>
  <mergeCells count="13">
    <mergeCell ref="U23:V23"/>
    <mergeCell ref="B17:K17"/>
    <mergeCell ref="B18:K18"/>
    <mergeCell ref="B19:K19"/>
    <mergeCell ref="B20:K20"/>
    <mergeCell ref="S20:T20"/>
    <mergeCell ref="U20:V20"/>
    <mergeCell ref="B3:K3"/>
    <mergeCell ref="B4:K4"/>
    <mergeCell ref="B5:K5"/>
    <mergeCell ref="B6:K6"/>
    <mergeCell ref="B15:K15"/>
    <mergeCell ref="B16:K16"/>
  </mergeCells>
  <pageMargins left="1.1811023622047245" right="0.39370078740157483" top="0.39370078740157483" bottom="0.39370078740157483" header="0.31496062992125984" footer="0.31496062992125984"/>
  <pageSetup paperSize="9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ССР баз</vt:lpstr>
      <vt:lpstr>ССР тек</vt:lpstr>
      <vt:lpstr>02-01-01</vt:lpstr>
      <vt:lpstr>02-01-02</vt:lpstr>
      <vt:lpstr>02-01-03</vt:lpstr>
      <vt:lpstr>02-01-04</vt:lpstr>
      <vt:lpstr>02-01-05</vt:lpstr>
      <vt:lpstr>проезд</vt:lpstr>
      <vt:lpstr>'02-01-01'!Заголовки_для_печати</vt:lpstr>
      <vt:lpstr>'02-01-02'!Заголовки_для_печати</vt:lpstr>
      <vt:lpstr>'02-01-03'!Заголовки_для_печати</vt:lpstr>
      <vt:lpstr>'02-01-04'!Заголовки_для_печати</vt:lpstr>
      <vt:lpstr>'02-01-05'!Заголовки_для_печати</vt:lpstr>
      <vt:lpstr>проезд!Область_печати</vt:lpstr>
      <vt:lpstr>'ССР тек'!Область_печати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Третьякова Мария Сергеевна</dc:creator>
  <cp:lastModifiedBy>Третьякова Мария Сергеевна</cp:lastModifiedBy>
  <dcterms:created xsi:type="dcterms:W3CDTF">2023-02-08T12:01:24Z</dcterms:created>
  <dcterms:modified xsi:type="dcterms:W3CDTF">2023-02-08T12:22:10Z</dcterms:modified>
</cp:coreProperties>
</file>